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8960" windowHeight="11580"/>
  </bookViews>
  <sheets>
    <sheet name="2019 Budget" sheetId="1" r:id="rId1"/>
  </sheets>
  <definedNames>
    <definedName name="QB_COLUMN_59200" localSheetId="0" hidden="1">'2019 Budget'!$H$2</definedName>
    <definedName name="QB_COLUMN_63620" localSheetId="0" hidden="1">'2019 Budget'!#REF!</definedName>
    <definedName name="QB_COLUMN_64430" localSheetId="0" hidden="1">'2019 Budget'!#REF!</definedName>
    <definedName name="QB_COLUMN_76210" localSheetId="0" hidden="1">'2019 Budget'!$J$2</definedName>
    <definedName name="QB_DATA_0" localSheetId="0" hidden="1">#NAME?</definedName>
    <definedName name="QB_DATA_1" localSheetId="0" hidden="1">#NAME?</definedName>
    <definedName name="QB_DATA_2" localSheetId="0" hidden="1">#NAME?</definedName>
    <definedName name="QB_DATA_3" localSheetId="0" hidden="1">#NAME?</definedName>
    <definedName name="QB_DATA_4" localSheetId="0" hidden="1">'2019 Budget'!$115:$115</definedName>
    <definedName name="QB_FORMULA_0" localSheetId="0" hidden="1">#NAME?</definedName>
    <definedName name="QB_FORMULA_1" localSheetId="0" hidden="1">#NAME?</definedName>
    <definedName name="QB_FORMULA_10" localSheetId="0" hidden="1">#NAME?</definedName>
    <definedName name="QB_FORMULA_11" localSheetId="0" hidden="1">#NAME?</definedName>
    <definedName name="QB_FORMULA_12" localSheetId="0" hidden="1">#NAME?</definedName>
    <definedName name="QB_FORMULA_13" localSheetId="0" hidden="1">#NAME?</definedName>
    <definedName name="QB_FORMULA_14" localSheetId="0" hidden="1">#NAME?</definedName>
    <definedName name="QB_FORMULA_2" localSheetId="0" hidden="1">#NAME?</definedName>
    <definedName name="QB_FORMULA_3" localSheetId="0" hidden="1">#NAME?</definedName>
    <definedName name="QB_FORMULA_4" localSheetId="0" hidden="1">#NAME?</definedName>
    <definedName name="QB_FORMULA_5" localSheetId="0" hidden="1">#NAME?</definedName>
    <definedName name="QB_FORMULA_6" localSheetId="0" hidden="1">#NAME?</definedName>
    <definedName name="QB_FORMULA_7" localSheetId="0" hidden="1">#NAME?</definedName>
    <definedName name="QB_FORMULA_8" localSheetId="0" hidden="1">#NAME?</definedName>
    <definedName name="QB_FORMULA_9" localSheetId="0" hidden="1">#NAME?</definedName>
    <definedName name="QB_ROW_1050" localSheetId="0" hidden="1">'2019 Budget'!$F$85</definedName>
    <definedName name="QB_ROW_113350" localSheetId="0" hidden="1">'2019 Budget'!$F$40</definedName>
    <definedName name="QB_ROW_117040" localSheetId="0" hidden="1">'2019 Budget'!$E$57</definedName>
    <definedName name="QB_ROW_117340" localSheetId="0" hidden="1">'2019 Budget'!$E$61</definedName>
    <definedName name="QB_ROW_12250" localSheetId="0" hidden="1">'2019 Budget'!$F$84</definedName>
    <definedName name="QB_ROW_1260" localSheetId="0" hidden="1">'2019 Budget'!$G$87</definedName>
    <definedName name="QB_ROW_1350" localSheetId="0" hidden="1">'2019 Budget'!$F$88</definedName>
    <definedName name="QB_ROW_139030" localSheetId="0" hidden="1">'2019 Budget'!$D$20</definedName>
    <definedName name="QB_ROW_139330" localSheetId="0" hidden="1">'2019 Budget'!$D$26</definedName>
    <definedName name="QB_ROW_142240" localSheetId="0" hidden="1">'2019 Budget'!$E$51</definedName>
    <definedName name="QB_ROW_143030" localSheetId="0" hidden="1">'2019 Budget'!$D$75</definedName>
    <definedName name="QB_ROW_143330" localSheetId="0" hidden="1">'2019 Budget'!$D$92</definedName>
    <definedName name="QB_ROW_152240" localSheetId="0" hidden="1">'2019 Budget'!$E$7</definedName>
    <definedName name="QB_ROW_153240" localSheetId="0" hidden="1">'2019 Budget'!$E$22</definedName>
    <definedName name="QB_ROW_157360" localSheetId="0" hidden="1">'2019 Budget'!$G$86</definedName>
    <definedName name="QB_ROW_161030" localSheetId="0" hidden="1">'2019 Budget'!$D$33</definedName>
    <definedName name="QB_ROW_161330" localSheetId="0" hidden="1">'2019 Budget'!$D$43</definedName>
    <definedName name="QB_ROW_164340" localSheetId="0" hidden="1">'2019 Budget'!$E$42</definedName>
    <definedName name="QB_ROW_171040" localSheetId="0" hidden="1">'2019 Budget'!$E$34</definedName>
    <definedName name="QB_ROW_171250" localSheetId="0" hidden="1">'2019 Budget'!$F$36</definedName>
    <definedName name="QB_ROW_171340" localSheetId="0" hidden="1">'2019 Budget'!$E$37</definedName>
    <definedName name="QB_ROW_172040" localSheetId="0" hidden="1">'2019 Budget'!$E$38</definedName>
    <definedName name="QB_ROW_172340" localSheetId="0" hidden="1">'2019 Budget'!$E$41</definedName>
    <definedName name="QB_ROW_17240" localSheetId="0" hidden="1">'2019 Budget'!$E$64</definedName>
    <definedName name="QB_ROW_174030" localSheetId="0" hidden="1">'2019 Budget'!$D$50</definedName>
    <definedName name="QB_ROW_174330" localSheetId="0" hidden="1">'2019 Budget'!$D$66</definedName>
    <definedName name="QB_ROW_178250" localSheetId="0" hidden="1">'2019 Budget'!$F$83</definedName>
    <definedName name="QB_ROW_179250" localSheetId="0" hidden="1">'2019 Budget'!$F$58</definedName>
    <definedName name="QB_ROW_180250" localSheetId="0" hidden="1">'2019 Budget'!$F$60</definedName>
    <definedName name="QB_ROW_182030" localSheetId="0" hidden="1">'2019 Budget'!$D$47</definedName>
    <definedName name="QB_ROW_182330" localSheetId="0" hidden="1">'2019 Budget'!$D$49</definedName>
    <definedName name="QB_ROW_18240" localSheetId="0" hidden="1">'2019 Budget'!$E$79</definedName>
    <definedName name="QB_ROW_18301" localSheetId="0" hidden="1">'2019 Budget'!$A$118</definedName>
    <definedName name="QB_ROW_188030" localSheetId="0" hidden="1">'2019 Budget'!$D$100</definedName>
    <definedName name="QB_ROW_188240" localSheetId="0" hidden="1">'2019 Budget'!$E$111</definedName>
    <definedName name="QB_ROW_188330" localSheetId="0" hidden="1">'2019 Budget'!$D$112</definedName>
    <definedName name="QB_ROW_19011" localSheetId="0" hidden="1">'2019 Budget'!$B$3</definedName>
    <definedName name="QB_ROW_192240" localSheetId="0" hidden="1">'2019 Budget'!$E$101</definedName>
    <definedName name="QB_ROW_19311" localSheetId="0" hidden="1">'2019 Budget'!$B$97</definedName>
    <definedName name="QB_ROW_193340" localSheetId="0" hidden="1">'2019 Budget'!$E$110</definedName>
    <definedName name="QB_ROW_194040" localSheetId="0" hidden="1">'2019 Budget'!$E$106</definedName>
    <definedName name="QB_ROW_194250" localSheetId="0" hidden="1">'2019 Budget'!$F$108</definedName>
    <definedName name="QB_ROW_194340" localSheetId="0" hidden="1">'2019 Budget'!$E$109</definedName>
    <definedName name="QB_ROW_195240" localSheetId="0" hidden="1">'2019 Budget'!$E$65</definedName>
    <definedName name="QB_ROW_197350" localSheetId="0" hidden="1">'2019 Budget'!$F$107</definedName>
    <definedName name="QB_ROW_199240" localSheetId="0" hidden="1">'2019 Budget'!$E$14</definedName>
    <definedName name="QB_ROW_20021" localSheetId="0" hidden="1">'2019 Budget'!$C$4</definedName>
    <definedName name="QB_ROW_20321" localSheetId="0" hidden="1">'2019 Budget'!$C$31</definedName>
    <definedName name="QB_ROW_21021" localSheetId="0" hidden="1">'2019 Budget'!$C$32</definedName>
    <definedName name="QB_ROW_21321" localSheetId="0" hidden="1">'2019 Budget'!$C$96</definedName>
    <definedName name="QB_ROW_22011" localSheetId="0" hidden="1">'2019 Budget'!$B$98</definedName>
    <definedName name="QB_ROW_22311" localSheetId="0" hidden="1">'2019 Budget'!$B$117</definedName>
    <definedName name="QB_ROW_229250" localSheetId="0" hidden="1">'2019 Budget'!$F$59</definedName>
    <definedName name="QB_ROW_23021" localSheetId="0" hidden="1">'2019 Budget'!$C$99</definedName>
    <definedName name="QB_ROW_232040" localSheetId="0" hidden="1">'2019 Budget'!$E$81</definedName>
    <definedName name="QB_ROW_232250" localSheetId="0" hidden="1">'2019 Budget'!$F$89</definedName>
    <definedName name="QB_ROW_232340" localSheetId="0" hidden="1">'2019 Budget'!$E$90</definedName>
    <definedName name="QB_ROW_23240" localSheetId="0" hidden="1">'2019 Budget'!$E$62</definedName>
    <definedName name="QB_ROW_23321" localSheetId="0" hidden="1">'2019 Budget'!$C$113</definedName>
    <definedName name="QB_ROW_238330" localSheetId="0" hidden="1">'2019 Budget'!$D$94</definedName>
    <definedName name="QB_ROW_24021" localSheetId="0" hidden="1">'2019 Budget'!$C$114</definedName>
    <definedName name="QB_ROW_24321" localSheetId="0" hidden="1">'2019 Budget'!$C$116</definedName>
    <definedName name="QB_ROW_24340" localSheetId="0" hidden="1">'2019 Budget'!$E$91</definedName>
    <definedName name="QB_ROW_253030" localSheetId="0" hidden="1">'2019 Budget'!$D$67</definedName>
    <definedName name="QB_ROW_253330" localSheetId="0" hidden="1">'2019 Budget'!$D$70</definedName>
    <definedName name="QB_ROW_25340" localSheetId="0" hidden="1">'2019 Budget'!$E$78</definedName>
    <definedName name="QB_ROW_261240" localSheetId="0" hidden="1">'2019 Budget'!$E$56</definedName>
    <definedName name="QB_ROW_262240" localSheetId="0" hidden="1">'2019 Budget'!$E$68</definedName>
    <definedName name="QB_ROW_279030" localSheetId="0" hidden="1">'2019 Budget'!$D$44</definedName>
    <definedName name="QB_ROW_279330" localSheetId="0" hidden="1">'2019 Budget'!$D$46</definedName>
    <definedName name="QB_ROW_281240" localSheetId="0" hidden="1">'2019 Budget'!$E$45</definedName>
    <definedName name="QB_ROW_283040" localSheetId="0" hidden="1">'2019 Budget'!$E$103</definedName>
    <definedName name="QB_ROW_283340" localSheetId="0" hidden="1">'2019 Budget'!$E$105</definedName>
    <definedName name="QB_ROW_292240" localSheetId="0" hidden="1">'2019 Budget'!$E$69</definedName>
    <definedName name="QB_ROW_294250" localSheetId="0" hidden="1">'2019 Budget'!$F$82</definedName>
    <definedName name="QB_ROW_300240" localSheetId="0" hidden="1">'2019 Budget'!$E$9</definedName>
    <definedName name="QB_ROW_301340" localSheetId="0" hidden="1">'2019 Budget'!$E$76</definedName>
    <definedName name="QB_ROW_30240" localSheetId="0" hidden="1">'2019 Budget'!$E$80</definedName>
    <definedName name="QB_ROW_31240" localSheetId="0" hidden="1">'2019 Budget'!$E$77</definedName>
    <definedName name="QB_ROW_330250" localSheetId="0" hidden="1">'2019 Budget'!$F$104</definedName>
    <definedName name="QB_ROW_33250" localSheetId="0" hidden="1">'2019 Budget'!$F$39</definedName>
    <definedName name="QB_ROW_36040" localSheetId="0" hidden="1">'2019 Budget'!$E$52</definedName>
    <definedName name="QB_ROW_36250" localSheetId="0" hidden="1">'2019 Budget'!$F$54</definedName>
    <definedName name="QB_ROW_36340" localSheetId="0" hidden="1">'2019 Budget'!$E$55</definedName>
    <definedName name="QB_ROW_4030" localSheetId="0" hidden="1">'2019 Budget'!$D$13</definedName>
    <definedName name="QB_ROW_411240" localSheetId="0" hidden="1">'2019 Budget'!$E$102</definedName>
    <definedName name="QB_ROW_414240" localSheetId="0" hidden="1">'2019 Budget'!$E$15</definedName>
    <definedName name="QB_ROW_415240" localSheetId="0" hidden="1">'2019 Budget'!$E$21</definedName>
    <definedName name="QB_ROW_416240" localSheetId="0" hidden="1">'2019 Budget'!$E$8</definedName>
    <definedName name="QB_ROW_417240" localSheetId="0" hidden="1">'2019 Budget'!$E$10</definedName>
    <definedName name="QB_ROW_418240" localSheetId="0" hidden="1">'2019 Budget'!$E$17</definedName>
    <definedName name="QB_ROW_419240" localSheetId="0" hidden="1">'2019 Budget'!$E$23</definedName>
    <definedName name="QB_ROW_420240" localSheetId="0" hidden="1">'2019 Budget'!$E$11</definedName>
    <definedName name="QB_ROW_421240" localSheetId="0" hidden="1">'2019 Budget'!$E$18</definedName>
    <definedName name="QB_ROW_422240" localSheetId="0" hidden="1">'2019 Budget'!$E$25</definedName>
    <definedName name="QB_ROW_423240" localSheetId="0" hidden="1">'2019 Budget'!$E$24</definedName>
    <definedName name="QB_ROW_4330" localSheetId="0" hidden="1">'2019 Budget'!$D$19</definedName>
    <definedName name="QB_ROW_439230" localSheetId="0" hidden="1">'2019 Budget'!$D$95</definedName>
    <definedName name="QB_ROW_440230" localSheetId="0" hidden="1">'2019 Budget'!$D$30</definedName>
    <definedName name="QB_ROW_442230" localSheetId="0" hidden="1">'2019 Budget'!$D$29</definedName>
    <definedName name="QB_ROW_444230" localSheetId="0" hidden="1">'2019 Budget'!$D$93</definedName>
    <definedName name="QB_ROW_445230" localSheetId="0" hidden="1">'2019 Budget'!$D$115</definedName>
    <definedName name="QB_ROW_446240" localSheetId="0" hidden="1">'2019 Budget'!$E$73</definedName>
    <definedName name="QB_ROW_447240" localSheetId="0" hidden="1">'2019 Budget'!$E$72</definedName>
    <definedName name="QB_ROW_448030" localSheetId="0" hidden="1">'2019 Budget'!$D$71</definedName>
    <definedName name="QB_ROW_448330" localSheetId="0" hidden="1">'2019 Budget'!$D$74</definedName>
    <definedName name="QB_ROW_5030" localSheetId="0" hidden="1">'2019 Budget'!$D$6</definedName>
    <definedName name="QB_ROW_5330" localSheetId="0" hidden="1">'2019 Budget'!$D$12</definedName>
    <definedName name="QB_ROW_68230" localSheetId="0" hidden="1">'2019 Budget'!$D$28</definedName>
    <definedName name="QB_ROW_79350" localSheetId="0" hidden="1">'2019 Budget'!$F$35</definedName>
    <definedName name="QB_ROW_81240" localSheetId="0" hidden="1">'2019 Budget'!$E$48</definedName>
    <definedName name="QB_ROW_83250" localSheetId="0" hidden="1">'2019 Budget'!$F$53</definedName>
    <definedName name="QB_ROW_8330" localSheetId="0" hidden="1">'2019 Budget'!$D$27</definedName>
    <definedName name="QB_ROW_9240" localSheetId="0" hidden="1">'2019 Budget'!$E$16</definedName>
    <definedName name="QB_ROW_97240" localSheetId="0" hidden="1">'2019 Budget'!$E$63</definedName>
    <definedName name="QB_ROW_99330" localSheetId="0" hidden="1">'2019 Budget'!$D$5</definedName>
    <definedName name="QBCANSUPPORTUPDATE" localSheetId="0">TRUE</definedName>
    <definedName name="QBCOMPANYFILENAME" localSheetId="0">"c:\users\public\documents\intuit\quickbooks\company files\qb 2013 file 09-15-2013 copy.qbw"</definedName>
    <definedName name="QBENDDATE" localSheetId="0">20181231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"3eed7cadd4cf41a1accdcbb4ce21998c"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20180101</definedName>
  </definedNames>
  <calcPr calcId="179017"/>
</workbook>
</file>

<file path=xl/calcChain.xml><?xml version="1.0" encoding="utf-8"?>
<calcChain xmlns="http://schemas.openxmlformats.org/spreadsheetml/2006/main">
  <c r="L116" i="1" l="1"/>
  <c r="J116" i="1"/>
  <c r="H116" i="1"/>
  <c r="L109" i="1"/>
  <c r="J109" i="1"/>
  <c r="H109" i="1"/>
  <c r="L105" i="1"/>
  <c r="J105" i="1"/>
  <c r="H105" i="1"/>
  <c r="H112" i="1" s="1"/>
  <c r="L88" i="1"/>
  <c r="L90" i="1" s="1"/>
  <c r="L92" i="1" s="1"/>
  <c r="J88" i="1"/>
  <c r="J90" i="1" s="1"/>
  <c r="J92" i="1" s="1"/>
  <c r="H88" i="1"/>
  <c r="H90" i="1" s="1"/>
  <c r="L74" i="1"/>
  <c r="J74" i="1"/>
  <c r="H74" i="1"/>
  <c r="L70" i="1"/>
  <c r="J70" i="1"/>
  <c r="H70" i="1"/>
  <c r="L61" i="1"/>
  <c r="J61" i="1"/>
  <c r="H61" i="1"/>
  <c r="L55" i="1"/>
  <c r="J55" i="1"/>
  <c r="H55" i="1"/>
  <c r="L49" i="1"/>
  <c r="J49" i="1"/>
  <c r="H49" i="1"/>
  <c r="L46" i="1"/>
  <c r="J46" i="1"/>
  <c r="H46" i="1"/>
  <c r="L41" i="1"/>
  <c r="J41" i="1"/>
  <c r="H41" i="1"/>
  <c r="L37" i="1"/>
  <c r="J37" i="1"/>
  <c r="H37" i="1"/>
  <c r="J26" i="1"/>
  <c r="H26" i="1"/>
  <c r="J19" i="1"/>
  <c r="H19" i="1"/>
  <c r="J12" i="1"/>
  <c r="H12" i="1"/>
  <c r="J66" i="1" l="1"/>
  <c r="L112" i="1"/>
  <c r="L113" i="1" s="1"/>
  <c r="L117" i="1" s="1"/>
  <c r="L43" i="1"/>
  <c r="L66" i="1"/>
  <c r="L96" i="1" s="1"/>
  <c r="L120" i="1" s="1"/>
  <c r="J31" i="1"/>
  <c r="L19" i="1"/>
  <c r="H31" i="1"/>
  <c r="H121" i="1" s="1"/>
  <c r="H43" i="1"/>
  <c r="J112" i="1"/>
  <c r="J113" i="1" s="1"/>
  <c r="J117" i="1" s="1"/>
  <c r="J43" i="1"/>
  <c r="H66" i="1"/>
  <c r="H113" i="1"/>
  <c r="L12" i="1"/>
  <c r="H92" i="1"/>
  <c r="J96" i="1" l="1"/>
  <c r="J121" i="1"/>
  <c r="L26" i="1"/>
  <c r="L31" i="1" s="1"/>
  <c r="J97" i="1"/>
  <c r="J118" i="1" s="1"/>
  <c r="H117" i="1"/>
  <c r="H96" i="1"/>
  <c r="J120" i="1"/>
  <c r="J122" i="1" s="1"/>
  <c r="L97" i="1" l="1"/>
  <c r="L118" i="1" s="1"/>
  <c r="L121" i="1"/>
  <c r="L122" i="1" s="1"/>
  <c r="H120" i="1"/>
  <c r="H122" i="1" s="1"/>
  <c r="H97" i="1"/>
  <c r="H118" i="1" l="1"/>
</calcChain>
</file>

<file path=xl/comments1.xml><?xml version="1.0" encoding="utf-8"?>
<comments xmlns="http://schemas.openxmlformats.org/spreadsheetml/2006/main">
  <authors>
    <author>Truchan, JoAnn</author>
  </authors>
  <commentList>
    <comment ref="L42" authorId="0">
      <text>
        <r>
          <rPr>
            <b/>
            <sz val="9"/>
            <color indexed="81"/>
            <rFont val="Tahoma"/>
            <family val="2"/>
          </rPr>
          <t>Truchan, JoAnn:</t>
        </r>
        <r>
          <rPr>
            <sz val="9"/>
            <color indexed="81"/>
            <rFont val="Tahoma"/>
            <family val="2"/>
          </rPr>
          <t xml:space="preserve">
Includes front entrance trees, playground fence, and paving playground entryway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Truchan, JoAnn:</t>
        </r>
        <r>
          <rPr>
            <sz val="9"/>
            <color indexed="81"/>
            <rFont val="Tahoma"/>
            <family val="2"/>
          </rPr>
          <t xml:space="preserve">
Santa: $300
candy canes: $20
Xmas light contest: $150
contest judges: $50
Easter Egg Hunt: $200
New signs for events</t>
        </r>
      </text>
    </comment>
    <comment ref="L51" authorId="0">
      <text>
        <r>
          <rPr>
            <b/>
            <sz val="9"/>
            <color indexed="81"/>
            <rFont val="Tahoma"/>
            <family val="2"/>
          </rPr>
          <t>Truchan, JoAnn:</t>
        </r>
        <r>
          <rPr>
            <sz val="9"/>
            <color indexed="81"/>
            <rFont val="Tahoma"/>
            <family val="2"/>
          </rPr>
          <t xml:space="preserve">
Increased to get a Quickbooks consultant</t>
        </r>
      </text>
    </comment>
    <comment ref="F54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Cost for checks
</t>
        </r>
      </text>
    </comment>
    <comment ref="E56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If the constable has to hand deliver. Charged back to resident.
</t>
        </r>
      </text>
    </comment>
    <comment ref="E63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What we have to pay to file civil hearings. Balanced out in income above (admin fees).
</t>
        </r>
      </text>
    </comment>
    <comment ref="D67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Should be in the income statement, but not the budget.
</t>
        </r>
      </text>
    </comment>
    <comment ref="F83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NFT income tax. Taken out of what we pay Cheryl.
</t>
        </r>
      </text>
    </comment>
    <comment ref="G87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Budget is for all taxes payable by WWCSA. Report does not show all line items.
</t>
        </r>
      </text>
    </comment>
    <comment ref="D95" authorId="0">
      <text>
        <r>
          <rPr>
            <b/>
            <sz val="8"/>
            <color rgb="FF000000"/>
            <rFont val="Tahoma"/>
            <charset val="1"/>
          </rPr>
          <t>Truchan, JoAnn:</t>
        </r>
        <r>
          <rPr>
            <sz val="8"/>
            <color rgb="FF000000"/>
            <rFont val="Tahoma"/>
            <charset val="1"/>
          </rPr>
          <t xml:space="preserve">
Return check fees.
</t>
        </r>
      </text>
    </comment>
  </commentList>
</comments>
</file>

<file path=xl/sharedStrings.xml><?xml version="1.0" encoding="utf-8"?>
<sst xmlns="http://schemas.openxmlformats.org/spreadsheetml/2006/main" count="122" uniqueCount="118">
  <si>
    <t>Jan - Dec 18</t>
  </si>
  <si>
    <t>2018 Budget</t>
  </si>
  <si>
    <t>Ordinary Income/Expense</t>
  </si>
  <si>
    <t>Income</t>
  </si>
  <si>
    <t>Admin Fees Income (Admin fees prep civil hearing)</t>
  </si>
  <si>
    <t>DUES - Condominiums</t>
  </si>
  <si>
    <t>After Closing Fees - Condo</t>
  </si>
  <si>
    <t>Dues Condo (Monthly Community Association Fees)</t>
  </si>
  <si>
    <t>Late Fee Condo</t>
  </si>
  <si>
    <t>Road Repair</t>
  </si>
  <si>
    <t>Trust Fund (Trust Fund)</t>
  </si>
  <si>
    <t>Total DUES - Condominiums</t>
  </si>
  <si>
    <t>DUES - Single Homes</t>
  </si>
  <si>
    <t>After Closing Late Fees - S.F.</t>
  </si>
  <si>
    <t>Dues SF (Monthly Community Association Fees)</t>
  </si>
  <si>
    <t>Late Fees - Single Family</t>
  </si>
  <si>
    <t>Trust Fund</t>
  </si>
  <si>
    <t>Total DUES - Single Homes</t>
  </si>
  <si>
    <t>DUES - Town Homes</t>
  </si>
  <si>
    <t>Dues Town Homes (Monthly Community Association Fees)</t>
  </si>
  <si>
    <t>Lates Fees - Town Homes</t>
  </si>
  <si>
    <t>Town House Maintenance (Private Town Homes Maintenance)</t>
  </si>
  <si>
    <t>Total DUES - Town Homes</t>
  </si>
  <si>
    <t>Interest Income Reserve Account</t>
  </si>
  <si>
    <t>Resale Package Fee</t>
  </si>
  <si>
    <t>TH Road Repair Fund</t>
  </si>
  <si>
    <t>5009 · Bounced Check Charges</t>
  </si>
  <si>
    <t>Total Income</t>
  </si>
  <si>
    <t>Expense</t>
  </si>
  <si>
    <t>COMMON AREA MAINTENANCE</t>
  </si>
  <si>
    <t>Community Mtnce</t>
  </si>
  <si>
    <t>Landscaping Contractor</t>
  </si>
  <si>
    <t>Community Mtnce - Other</t>
  </si>
  <si>
    <t>Total Community Mtnce</t>
  </si>
  <si>
    <t>Electric</t>
  </si>
  <si>
    <t>Electric - Entry Lights</t>
  </si>
  <si>
    <t>Electric - Pavilion / Rec. Area (Lights/playground;shelter;ten)</t>
  </si>
  <si>
    <t>Total Electric</t>
  </si>
  <si>
    <t>Maintenance Materials &amp; Project</t>
  </si>
  <si>
    <t>Total COMMON AREA MAINTENANCE</t>
  </si>
  <si>
    <t>Coupon Book  Expense</t>
  </si>
  <si>
    <t>Pittsburgh Mailing</t>
  </si>
  <si>
    <t>Total Coupon Book  Expense</t>
  </si>
  <si>
    <t>CSA COMMUNITY EVENTS/PROGRAMS</t>
  </si>
  <si>
    <t>Holidays/Events</t>
  </si>
  <si>
    <t>Total CSA COMMUNITY EVENTS/PROGRAMS</t>
  </si>
  <si>
    <t>CSA EXPENSES</t>
  </si>
  <si>
    <t>Accounting Fees</t>
  </si>
  <si>
    <t>Bank Charges</t>
  </si>
  <si>
    <t>Interest Expense</t>
  </si>
  <si>
    <t>Bank Charges - Other</t>
  </si>
  <si>
    <t>Total Bank Charges</t>
  </si>
  <si>
    <t>Constable Fees</t>
  </si>
  <si>
    <t>Insurance Expense</t>
  </si>
  <si>
    <t>Insurance Expense - D &amp; O</t>
  </si>
  <si>
    <t>Insurance Expense - Wkr Comp</t>
  </si>
  <si>
    <t>Insurance Expense -Commercial</t>
  </si>
  <si>
    <t>Total Insurance Expense</t>
  </si>
  <si>
    <t>Legal Fees - CSA</t>
  </si>
  <si>
    <t>Magistrate Filing Fees Pd</t>
  </si>
  <si>
    <t>Rent-Port-a-John</t>
  </si>
  <si>
    <t>Reward Payment (Reporting Vandalism)</t>
  </si>
  <si>
    <t>Total CSA EXPENSES</t>
  </si>
  <si>
    <t>Depreciation</t>
  </si>
  <si>
    <t>Depreciation - Land Improvement</t>
  </si>
  <si>
    <t>Depreciation - Office Equipment</t>
  </si>
  <si>
    <t>Total Depreciation</t>
  </si>
  <si>
    <t>NFT STORM WATER FEE</t>
  </si>
  <si>
    <t>SF-CONDO - NFT STORM WATER FEE</t>
  </si>
  <si>
    <t>SF - NFT STORM WATER FEE</t>
  </si>
  <si>
    <t>Total NFT STORM WATER FEE</t>
  </si>
  <si>
    <t>OFFICE</t>
  </si>
  <si>
    <t>Computer Expense</t>
  </si>
  <si>
    <t>Office - Electric</t>
  </si>
  <si>
    <t>Office - Postage</t>
  </si>
  <si>
    <t>Office - Rent</t>
  </si>
  <si>
    <t>Office - Telephone</t>
  </si>
  <si>
    <t>Office Staff Expense</t>
  </si>
  <si>
    <t>Emergency &amp; Municipal Services</t>
  </si>
  <si>
    <t>Occupational Privilege Tax</t>
  </si>
  <si>
    <t>Office - Payroll</t>
  </si>
  <si>
    <t>Office - Payroll Taxes</t>
  </si>
  <si>
    <t>Office-Payroll Tax - PA UC FUND</t>
  </si>
  <si>
    <t>Office - Payroll Taxes - Other</t>
  </si>
  <si>
    <t>Total Office - Payroll Taxes</t>
  </si>
  <si>
    <t>Office Staff Expense - Other</t>
  </si>
  <si>
    <t>Total Office Staff Expense</t>
  </si>
  <si>
    <t>Printer Paper Ink</t>
  </si>
  <si>
    <t>Total OFFICE</t>
  </si>
  <si>
    <t>Playground Cameras</t>
  </si>
  <si>
    <t>Web Expenses</t>
  </si>
  <si>
    <t>7009 · Bank Service Charges</t>
  </si>
  <si>
    <t>Total Expense</t>
  </si>
  <si>
    <t>Net Ordinary Income</t>
  </si>
  <si>
    <t>Other Income/Expense</t>
  </si>
  <si>
    <t>Other Income</t>
  </si>
  <si>
    <t>Townhouse Maintenance Costs</t>
  </si>
  <si>
    <t>Electric - Private Roads</t>
  </si>
  <si>
    <t>ISLAND ROCKS</t>
  </si>
  <si>
    <t>Snow Removal Private Roads</t>
  </si>
  <si>
    <t>Plowing Maintenance</t>
  </si>
  <si>
    <t>Total Snow Removal Private Roads</t>
  </si>
  <si>
    <t>Townhouse Private Road Repairs</t>
  </si>
  <si>
    <t>Townhouse Rd Paving -Cold Patch</t>
  </si>
  <si>
    <t>Townhouse Private Road Repairs - Other</t>
  </si>
  <si>
    <t>Total Townhouse Private Road Repairs</t>
  </si>
  <si>
    <t>Townhouse Street Signs</t>
  </si>
  <si>
    <t>Townhouse Maintenance Costs - Other</t>
  </si>
  <si>
    <t>Total Townhouse Maintenance Costs</t>
  </si>
  <si>
    <t>Total Other Income</t>
  </si>
  <si>
    <t>Other Expense</t>
  </si>
  <si>
    <t>TH - NFT STORM WATER FEE</t>
  </si>
  <si>
    <t>Total Other Expense</t>
  </si>
  <si>
    <t>Net Other Income</t>
  </si>
  <si>
    <t>Net Income</t>
  </si>
  <si>
    <t>Total Expenses</t>
  </si>
  <si>
    <t>Total Net Income</t>
  </si>
  <si>
    <t>2019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</si>
</sst>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9" x14ac:knownFonts="1">
    <font>
      <sz val="11"/>
      <color rgb="FF000000"/>
      <name val="Calibri"/>
      <charset val="1"/>
    </font>
    <font>
      <b/>
      <sz val="8"/>
      <color rgb="FF000000"/>
      <name val="Arial"/>
      <charset val="1"/>
    </font>
    <font>
      <sz val="8"/>
      <color rgb="FF000000"/>
      <name val="Arial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B8B7"/>
        <bgColor rgb="FF000000"/>
      </patternFill>
    </fill>
    <fill>
      <patternFill patternType="solid">
        <fgColor rgb="FFF2DBDA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49" fontId="1" fillId="3" borderId="0" xfId="0" applyNumberFormat="1" applyFont="1" applyFill="1" applyBorder="1" applyAlignment="1"/>
    <xf numFmtId="49" fontId="1" fillId="2" borderId="0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2" fillId="2" borderId="3" xfId="0" applyNumberFormat="1" applyFont="1" applyFill="1" applyBorder="1" applyAlignment="1"/>
    <xf numFmtId="164" fontId="1" fillId="2" borderId="4" xfId="0" applyNumberFormat="1" applyFont="1" applyFill="1" applyBorder="1" applyAlignment="1"/>
    <xf numFmtId="39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1" xfId="0" applyNumberFormat="1" applyFont="1" applyFill="1" applyBorder="1" applyAlignment="1"/>
    <xf numFmtId="49" fontId="8" fillId="0" borderId="0" xfId="0" applyNumberFormat="1" applyFont="1" applyFill="1" applyBorder="1" applyAlignment="1"/>
    <xf numFmtId="49" fontId="8" fillId="0" borderId="5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/>
    <xf numFmtId="164" fontId="5" fillId="4" borderId="0" xfId="0" applyNumberFormat="1" applyFont="1" applyFill="1" applyBorder="1" applyAlignment="1"/>
    <xf numFmtId="164" fontId="2" fillId="5" borderId="0" xfId="0" applyNumberFormat="1" applyFont="1" applyFill="1" applyBorder="1" applyAlignment="1"/>
    <xf numFmtId="164" fontId="5" fillId="5" borderId="0" xfId="0" applyNumberFormat="1" applyFont="1" applyFill="1" applyBorder="1" applyAlignment="1"/>
    <xf numFmtId="49" fontId="2" fillId="5" borderId="0" xfId="0" applyNumberFormat="1" applyFont="1" applyFill="1" applyBorder="1" applyAlignment="1"/>
    <xf numFmtId="49" fontId="2" fillId="4" borderId="0" xfId="0" applyNumberFormat="1" applyFont="1" applyFill="1" applyBorder="1" applyAlignment="1"/>
    <xf numFmtId="164" fontId="2" fillId="6" borderId="3" xfId="0" applyNumberFormat="1" applyFont="1" applyFill="1" applyBorder="1" applyAlignment="1"/>
    <xf numFmtId="164" fontId="2" fillId="4" borderId="3" xfId="0" applyNumberFormat="1" applyFont="1" applyFill="1" applyBorder="1" applyAlignment="1"/>
    <xf numFmtId="49" fontId="1" fillId="4" borderId="0" xfId="0" applyNumberFormat="1" applyFont="1" applyFill="1" applyBorder="1" applyAlignment="1"/>
    <xf numFmtId="164" fontId="1" fillId="6" borderId="4" xfId="0" applyNumberFormat="1" applyFont="1" applyFill="1" applyBorder="1" applyAlignment="1"/>
    <xf numFmtId="164" fontId="1" fillId="4" borderId="0" xfId="0" applyNumberFormat="1" applyFont="1" applyFill="1" applyBorder="1" applyAlignment="1"/>
    <xf numFmtId="164" fontId="1" fillId="4" borderId="4" xfId="0" applyNumberFormat="1" applyFont="1" applyFill="1" applyBorder="1" applyAlignment="1"/>
    <xf numFmtId="164" fontId="2" fillId="4" borderId="1" xfId="0" applyNumberFormat="1" applyFont="1" applyFill="1" applyBorder="1" applyAlignment="1"/>
    <xf numFmtId="164" fontId="5" fillId="4" borderId="1" xfId="0" applyNumberFormat="1" applyFont="1" applyFill="1" applyBorder="1" applyAlignment="1"/>
    <xf numFmtId="164" fontId="2" fillId="6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2"/>
  <sheetViews>
    <sheetView tabSelected="1" workbookViewId="0">
      <pane xSplit="7" ySplit="2" topLeftCell="I3" activePane="bottomRight" state="frozen"/>
      <selection pane="topRight"/>
      <selection pane="bottomLeft"/>
      <selection pane="bottomRight" activeCell="L51" sqref="L51"/>
    </sheetView>
  </sheetViews>
  <sheetFormatPr defaultRowHeight="14.4" x14ac:dyDescent="0.3"/>
  <cols>
    <col min="1" max="1" width="1" style="9" customWidth="1"/>
    <col min="2" max="2" width="1.6640625" style="9" customWidth="1"/>
    <col min="3" max="3" width="1.109375" style="9" customWidth="1"/>
    <col min="4" max="4" width="1.44140625" style="9" customWidth="1"/>
    <col min="5" max="5" width="1.5546875" style="9" customWidth="1"/>
    <col min="6" max="6" width="1.33203125" style="9" customWidth="1"/>
    <col min="7" max="7" width="48.6640625" style="9" customWidth="1"/>
    <col min="8" max="8" width="10.88671875" style="1" bestFit="1" customWidth="1"/>
    <col min="9" max="9" width="2.33203125" style="1" customWidth="1"/>
    <col min="10" max="10" width="10.88671875" style="1" bestFit="1" customWidth="1"/>
    <col min="11" max="11" width="2.33203125" style="1" customWidth="1"/>
    <col min="12" max="12" width="11.6640625" style="1" customWidth="1"/>
  </cols>
  <sheetData>
    <row r="1" spans="1:12" x14ac:dyDescent="0.3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s="12" customFormat="1" x14ac:dyDescent="0.3">
      <c r="A2" s="10"/>
      <c r="B2" s="10"/>
      <c r="C2" s="10"/>
      <c r="D2" s="10"/>
      <c r="E2" s="10"/>
      <c r="F2" s="10"/>
      <c r="G2" s="10"/>
      <c r="H2" s="11" t="s">
        <v>0</v>
      </c>
      <c r="I2" s="13"/>
      <c r="J2" s="11" t="s">
        <v>1</v>
      </c>
      <c r="K2" s="10"/>
      <c r="L2" s="26" t="s">
        <v>117</v>
      </c>
    </row>
    <row r="3" spans="1:12" x14ac:dyDescent="0.3">
      <c r="A3" s="16"/>
      <c r="B3" s="16" t="s">
        <v>2</v>
      </c>
      <c r="C3" s="16"/>
      <c r="D3" s="16"/>
      <c r="E3" s="16"/>
      <c r="F3" s="16"/>
      <c r="G3" s="16"/>
      <c r="H3" s="15"/>
      <c r="I3" s="31"/>
      <c r="J3" s="15"/>
      <c r="K3" s="15"/>
      <c r="L3" s="29"/>
    </row>
    <row r="4" spans="1:12" x14ac:dyDescent="0.3">
      <c r="A4" s="16"/>
      <c r="B4" s="16"/>
      <c r="C4" s="16" t="s">
        <v>3</v>
      </c>
      <c r="D4" s="16"/>
      <c r="E4" s="16"/>
      <c r="F4" s="16"/>
      <c r="G4" s="16"/>
      <c r="H4" s="15"/>
      <c r="I4" s="31"/>
      <c r="J4" s="15"/>
      <c r="K4" s="15"/>
      <c r="L4" s="30"/>
    </row>
    <row r="5" spans="1:12" x14ac:dyDescent="0.3">
      <c r="A5" s="17"/>
      <c r="B5" s="17"/>
      <c r="C5" s="17"/>
      <c r="D5" s="17" t="s">
        <v>4</v>
      </c>
      <c r="E5" s="17"/>
      <c r="F5" s="17"/>
      <c r="G5" s="17"/>
      <c r="H5" s="14">
        <v>477.66</v>
      </c>
      <c r="I5" s="32"/>
      <c r="J5" s="41">
        <v>100</v>
      </c>
      <c r="K5" s="27"/>
      <c r="L5" s="28">
        <v>200</v>
      </c>
    </row>
    <row r="6" spans="1:12" x14ac:dyDescent="0.3">
      <c r="A6" s="16"/>
      <c r="B6" s="16"/>
      <c r="C6" s="16"/>
      <c r="D6" s="16" t="s">
        <v>5</v>
      </c>
      <c r="E6" s="16"/>
      <c r="F6" s="16"/>
      <c r="G6" s="16"/>
      <c r="H6" s="15"/>
      <c r="I6" s="31"/>
      <c r="J6" s="15"/>
      <c r="K6" s="15"/>
      <c r="L6" s="30"/>
    </row>
    <row r="7" spans="1:12" x14ac:dyDescent="0.3">
      <c r="A7" s="17"/>
      <c r="B7" s="17"/>
      <c r="C7" s="17"/>
      <c r="D7" s="17"/>
      <c r="E7" s="17" t="s">
        <v>6</v>
      </c>
      <c r="F7" s="17"/>
      <c r="G7" s="17"/>
      <c r="H7" s="14">
        <v>180</v>
      </c>
      <c r="I7" s="32"/>
      <c r="J7" s="27">
        <v>126</v>
      </c>
      <c r="K7" s="27"/>
      <c r="L7" s="28">
        <v>150</v>
      </c>
    </row>
    <row r="8" spans="1:12" x14ac:dyDescent="0.3">
      <c r="A8" s="17"/>
      <c r="B8" s="17"/>
      <c r="C8" s="17"/>
      <c r="D8" s="17"/>
      <c r="E8" s="17" t="s">
        <v>7</v>
      </c>
      <c r="F8" s="17"/>
      <c r="G8" s="17"/>
      <c r="H8" s="14">
        <v>23324</v>
      </c>
      <c r="I8" s="32"/>
      <c r="J8" s="27">
        <v>23256</v>
      </c>
      <c r="K8" s="27"/>
      <c r="L8" s="28">
        <v>23256</v>
      </c>
    </row>
    <row r="9" spans="1:12" x14ac:dyDescent="0.3">
      <c r="A9" s="17"/>
      <c r="B9" s="17"/>
      <c r="C9" s="17"/>
      <c r="D9" s="17"/>
      <c r="E9" s="17" t="s">
        <v>8</v>
      </c>
      <c r="F9" s="17"/>
      <c r="G9" s="17"/>
      <c r="H9" s="14">
        <v>108</v>
      </c>
      <c r="I9" s="32"/>
      <c r="J9" s="27">
        <v>51</v>
      </c>
      <c r="K9" s="27"/>
      <c r="L9" s="28">
        <v>50</v>
      </c>
    </row>
    <row r="10" spans="1:12" x14ac:dyDescent="0.3">
      <c r="A10" s="17"/>
      <c r="B10" s="17"/>
      <c r="C10" s="17"/>
      <c r="D10" s="17"/>
      <c r="E10" s="17" t="s">
        <v>9</v>
      </c>
      <c r="F10" s="17"/>
      <c r="G10" s="17"/>
      <c r="H10" s="14">
        <v>2744</v>
      </c>
      <c r="I10" s="32"/>
      <c r="J10" s="27">
        <v>2736</v>
      </c>
      <c r="K10" s="27"/>
      <c r="L10" s="28">
        <v>2736</v>
      </c>
    </row>
    <row r="11" spans="1:12" x14ac:dyDescent="0.3">
      <c r="A11" s="17"/>
      <c r="B11" s="17"/>
      <c r="C11" s="17"/>
      <c r="D11" s="17"/>
      <c r="E11" s="17" t="s">
        <v>10</v>
      </c>
      <c r="F11" s="17"/>
      <c r="G11" s="17"/>
      <c r="H11" s="18">
        <v>1374</v>
      </c>
      <c r="I11" s="32"/>
      <c r="J11" s="39">
        <v>1368</v>
      </c>
      <c r="K11" s="27"/>
      <c r="L11" s="40">
        <v>1368</v>
      </c>
    </row>
    <row r="12" spans="1:12" x14ac:dyDescent="0.3">
      <c r="A12" s="17"/>
      <c r="B12" s="17"/>
      <c r="C12" s="17"/>
      <c r="D12" s="17" t="s">
        <v>11</v>
      </c>
      <c r="E12" s="17"/>
      <c r="F12" s="17"/>
      <c r="G12" s="17"/>
      <c r="H12" s="14">
        <f>ROUND(SUM(H6:H11),5)</f>
        <v>27730</v>
      </c>
      <c r="I12" s="32"/>
      <c r="J12" s="27">
        <f>ROUND(SUM(J6:J11),5)</f>
        <v>27537</v>
      </c>
      <c r="K12" s="27"/>
      <c r="L12" s="28">
        <f>ROUND(SUM(L6:L11),5)</f>
        <v>27560</v>
      </c>
    </row>
    <row r="13" spans="1:12" x14ac:dyDescent="0.3">
      <c r="A13" s="16"/>
      <c r="B13" s="16"/>
      <c r="C13" s="16"/>
      <c r="D13" s="16" t="s">
        <v>12</v>
      </c>
      <c r="E13" s="16"/>
      <c r="F13" s="16"/>
      <c r="G13" s="16"/>
      <c r="H13" s="15"/>
      <c r="I13" s="31"/>
      <c r="J13" s="15"/>
      <c r="K13" s="15"/>
      <c r="L13" s="30"/>
    </row>
    <row r="14" spans="1:12" x14ac:dyDescent="0.3">
      <c r="A14" s="17"/>
      <c r="B14" s="17"/>
      <c r="C14" s="17"/>
      <c r="D14" s="17"/>
      <c r="E14" s="17" t="s">
        <v>13</v>
      </c>
      <c r="F14" s="17"/>
      <c r="G14" s="17"/>
      <c r="H14" s="14">
        <v>890</v>
      </c>
      <c r="I14" s="32"/>
      <c r="J14" s="27">
        <v>598</v>
      </c>
      <c r="K14" s="27"/>
      <c r="L14" s="28">
        <v>600</v>
      </c>
    </row>
    <row r="15" spans="1:12" x14ac:dyDescent="0.3">
      <c r="A15" s="17"/>
      <c r="B15" s="17"/>
      <c r="C15" s="17"/>
      <c r="D15" s="17"/>
      <c r="E15" s="17" t="s">
        <v>14</v>
      </c>
      <c r="F15" s="17"/>
      <c r="G15" s="17"/>
      <c r="H15" s="14">
        <v>88723</v>
      </c>
      <c r="I15" s="32"/>
      <c r="J15" s="27">
        <v>87210</v>
      </c>
      <c r="K15" s="27"/>
      <c r="L15" s="28">
        <v>87210</v>
      </c>
    </row>
    <row r="16" spans="1:12" x14ac:dyDescent="0.3">
      <c r="A16" s="17"/>
      <c r="B16" s="17"/>
      <c r="C16" s="17"/>
      <c r="D16" s="17"/>
      <c r="E16" s="17" t="s">
        <v>15</v>
      </c>
      <c r="F16" s="17"/>
      <c r="G16" s="17"/>
      <c r="H16" s="14">
        <v>374</v>
      </c>
      <c r="I16" s="32"/>
      <c r="J16" s="27">
        <v>392</v>
      </c>
      <c r="K16" s="27"/>
      <c r="L16" s="28">
        <v>350</v>
      </c>
    </row>
    <row r="17" spans="1:12" x14ac:dyDescent="0.3">
      <c r="A17" s="17"/>
      <c r="B17" s="17"/>
      <c r="C17" s="17"/>
      <c r="D17" s="17"/>
      <c r="E17" s="17" t="s">
        <v>9</v>
      </c>
      <c r="F17" s="17"/>
      <c r="G17" s="17"/>
      <c r="H17" s="14">
        <v>10418</v>
      </c>
      <c r="I17" s="32"/>
      <c r="J17" s="27">
        <v>10260</v>
      </c>
      <c r="K17" s="27"/>
      <c r="L17" s="28">
        <v>10260</v>
      </c>
    </row>
    <row r="18" spans="1:12" x14ac:dyDescent="0.3">
      <c r="A18" s="17"/>
      <c r="B18" s="17"/>
      <c r="C18" s="17"/>
      <c r="D18" s="17"/>
      <c r="E18" s="17" t="s">
        <v>16</v>
      </c>
      <c r="F18" s="17"/>
      <c r="G18" s="17"/>
      <c r="H18" s="18">
        <v>5229</v>
      </c>
      <c r="I18" s="32"/>
      <c r="J18" s="39">
        <v>5130</v>
      </c>
      <c r="K18" s="27"/>
      <c r="L18" s="40">
        <v>5130</v>
      </c>
    </row>
    <row r="19" spans="1:12" x14ac:dyDescent="0.3">
      <c r="A19" s="17"/>
      <c r="B19" s="17"/>
      <c r="C19" s="17"/>
      <c r="D19" s="17" t="s">
        <v>17</v>
      </c>
      <c r="E19" s="17"/>
      <c r="F19" s="17"/>
      <c r="G19" s="17"/>
      <c r="H19" s="14">
        <f>ROUND(SUM(H13:H18),5)</f>
        <v>105634</v>
      </c>
      <c r="I19" s="32"/>
      <c r="J19" s="27">
        <f>ROUND(SUM(J13:J18),5)</f>
        <v>103590</v>
      </c>
      <c r="K19" s="27"/>
      <c r="L19" s="28">
        <f>ROUND(SUM(L13:L18),5)</f>
        <v>103550</v>
      </c>
    </row>
    <row r="20" spans="1:12" x14ac:dyDescent="0.3">
      <c r="A20" s="16"/>
      <c r="B20" s="16"/>
      <c r="C20" s="16"/>
      <c r="D20" s="16" t="s">
        <v>18</v>
      </c>
      <c r="E20" s="16"/>
      <c r="F20" s="16"/>
      <c r="G20" s="16"/>
      <c r="H20" s="15"/>
      <c r="I20" s="31"/>
      <c r="J20" s="15"/>
      <c r="K20" s="15"/>
      <c r="L20" s="30"/>
    </row>
    <row r="21" spans="1:12" x14ac:dyDescent="0.3">
      <c r="A21" s="17"/>
      <c r="B21" s="17"/>
      <c r="C21" s="17"/>
      <c r="D21" s="17"/>
      <c r="E21" s="17" t="s">
        <v>19</v>
      </c>
      <c r="F21" s="17"/>
      <c r="G21" s="17"/>
      <c r="H21" s="14">
        <v>38182</v>
      </c>
      <c r="I21" s="32"/>
      <c r="J21" s="27">
        <v>38178</v>
      </c>
      <c r="K21" s="27"/>
      <c r="L21" s="28">
        <v>38179</v>
      </c>
    </row>
    <row r="22" spans="1:12" x14ac:dyDescent="0.3">
      <c r="A22" s="17"/>
      <c r="B22" s="17"/>
      <c r="C22" s="17"/>
      <c r="D22" s="17"/>
      <c r="E22" s="17" t="s">
        <v>20</v>
      </c>
      <c r="F22" s="17"/>
      <c r="G22" s="17"/>
      <c r="H22" s="14">
        <v>198</v>
      </c>
      <c r="I22" s="32"/>
      <c r="J22" s="27">
        <v>483</v>
      </c>
      <c r="K22" s="27"/>
      <c r="L22" s="28">
        <v>150</v>
      </c>
    </row>
    <row r="23" spans="1:12" x14ac:dyDescent="0.3">
      <c r="A23" s="17"/>
      <c r="B23" s="17"/>
      <c r="C23" s="17"/>
      <c r="D23" s="17"/>
      <c r="E23" s="17" t="s">
        <v>9</v>
      </c>
      <c r="F23" s="17"/>
      <c r="G23" s="17"/>
      <c r="H23" s="14">
        <v>4512</v>
      </c>
      <c r="I23" s="32"/>
      <c r="J23" s="27">
        <v>4491.6000000000004</v>
      </c>
      <c r="K23" s="27"/>
      <c r="L23" s="28">
        <v>4492</v>
      </c>
    </row>
    <row r="24" spans="1:12" x14ac:dyDescent="0.3">
      <c r="A24" s="17"/>
      <c r="B24" s="17"/>
      <c r="C24" s="17"/>
      <c r="D24" s="17"/>
      <c r="E24" s="17" t="s">
        <v>21</v>
      </c>
      <c r="F24" s="17"/>
      <c r="G24" s="17"/>
      <c r="H24" s="14">
        <v>47166</v>
      </c>
      <c r="I24" s="32"/>
      <c r="J24" s="27">
        <v>47161.8</v>
      </c>
      <c r="K24" s="27"/>
      <c r="L24" s="28">
        <v>47162</v>
      </c>
    </row>
    <row r="25" spans="1:12" x14ac:dyDescent="0.3">
      <c r="A25" s="17"/>
      <c r="B25" s="17"/>
      <c r="C25" s="17"/>
      <c r="D25" s="17"/>
      <c r="E25" s="17" t="s">
        <v>16</v>
      </c>
      <c r="F25" s="17"/>
      <c r="G25" s="17"/>
      <c r="H25" s="18">
        <v>2235</v>
      </c>
      <c r="I25" s="32"/>
      <c r="J25" s="39">
        <v>2245.8000000000002</v>
      </c>
      <c r="K25" s="27"/>
      <c r="L25" s="40">
        <v>2246</v>
      </c>
    </row>
    <row r="26" spans="1:12" x14ac:dyDescent="0.3">
      <c r="A26" s="17"/>
      <c r="B26" s="17"/>
      <c r="C26" s="17"/>
      <c r="D26" s="17" t="s">
        <v>22</v>
      </c>
      <c r="E26" s="17"/>
      <c r="F26" s="17"/>
      <c r="G26" s="17"/>
      <c r="H26" s="14">
        <f>ROUND(SUM(H20:H25),5)</f>
        <v>92293</v>
      </c>
      <c r="I26" s="32"/>
      <c r="J26" s="27">
        <f>ROUND(SUM(J20:J25),5)</f>
        <v>92560.2</v>
      </c>
      <c r="K26" s="27"/>
      <c r="L26" s="27">
        <f>ROUND(SUM(L20:L25),5)</f>
        <v>92229</v>
      </c>
    </row>
    <row r="27" spans="1:12" x14ac:dyDescent="0.3">
      <c r="A27" s="17"/>
      <c r="B27" s="17"/>
      <c r="C27" s="17"/>
      <c r="D27" s="17" t="s">
        <v>23</v>
      </c>
      <c r="E27" s="17"/>
      <c r="F27" s="17"/>
      <c r="G27" s="17"/>
      <c r="H27" s="14">
        <v>135.5</v>
      </c>
      <c r="I27" s="32"/>
      <c r="J27" s="27">
        <v>70</v>
      </c>
      <c r="K27" s="27"/>
      <c r="L27" s="27">
        <v>135</v>
      </c>
    </row>
    <row r="28" spans="1:12" x14ac:dyDescent="0.3">
      <c r="A28" s="17"/>
      <c r="B28" s="17"/>
      <c r="C28" s="17"/>
      <c r="D28" s="17" t="s">
        <v>24</v>
      </c>
      <c r="E28" s="17"/>
      <c r="F28" s="17"/>
      <c r="G28" s="17"/>
      <c r="H28" s="14">
        <v>770</v>
      </c>
      <c r="I28" s="32"/>
      <c r="J28" s="27">
        <v>300</v>
      </c>
      <c r="K28" s="27"/>
      <c r="L28" s="27">
        <v>500</v>
      </c>
    </row>
    <row r="29" spans="1:12" x14ac:dyDescent="0.3">
      <c r="A29" s="17"/>
      <c r="B29" s="17"/>
      <c r="C29" s="17"/>
      <c r="D29" s="17" t="s">
        <v>25</v>
      </c>
      <c r="E29" s="17"/>
      <c r="F29" s="17"/>
      <c r="G29" s="17"/>
      <c r="H29" s="14">
        <v>0</v>
      </c>
      <c r="I29" s="32"/>
      <c r="J29" s="27"/>
      <c r="K29" s="27"/>
      <c r="L29" s="27"/>
    </row>
    <row r="30" spans="1:12" x14ac:dyDescent="0.3">
      <c r="A30" s="17"/>
      <c r="B30" s="17"/>
      <c r="C30" s="17"/>
      <c r="D30" s="17" t="s">
        <v>26</v>
      </c>
      <c r="E30" s="17"/>
      <c r="F30" s="17"/>
      <c r="G30" s="17"/>
      <c r="H30" s="18">
        <v>12</v>
      </c>
      <c r="I30" s="32"/>
      <c r="J30" s="39">
        <v>100</v>
      </c>
      <c r="K30" s="27"/>
      <c r="L30" s="39">
        <v>0</v>
      </c>
    </row>
    <row r="31" spans="1:12" x14ac:dyDescent="0.3">
      <c r="A31" s="17"/>
      <c r="B31" s="17"/>
      <c r="C31" s="17" t="s">
        <v>27</v>
      </c>
      <c r="D31" s="17"/>
      <c r="E31" s="17"/>
      <c r="F31" s="17"/>
      <c r="G31" s="17"/>
      <c r="H31" s="14">
        <f>ROUND(SUM(H4:H5)+H12+H19+SUM(H26:H30),5)</f>
        <v>227052.16</v>
      </c>
      <c r="I31" s="32"/>
      <c r="J31" s="27">
        <f>ROUND(SUM(J4:J5)+J12+J19+SUM(J26:J30),5)</f>
        <v>224257.2</v>
      </c>
      <c r="K31" s="27"/>
      <c r="L31" s="27">
        <f>ROUND(SUM(L4:L5)+L12+L19+SUM(L26:L30),5)</f>
        <v>224174</v>
      </c>
    </row>
    <row r="32" spans="1:12" x14ac:dyDescent="0.3">
      <c r="A32" s="16"/>
      <c r="B32" s="16"/>
      <c r="C32" s="16" t="s">
        <v>28</v>
      </c>
      <c r="D32" s="16"/>
      <c r="E32" s="16"/>
      <c r="F32" s="16"/>
      <c r="G32" s="16"/>
      <c r="H32" s="15"/>
      <c r="I32" s="31"/>
      <c r="J32" s="15"/>
      <c r="K32" s="15"/>
      <c r="L32" s="29"/>
    </row>
    <row r="33" spans="1:12" x14ac:dyDescent="0.3">
      <c r="A33" s="16"/>
      <c r="B33" s="16"/>
      <c r="C33" s="16"/>
      <c r="D33" s="16" t="s">
        <v>29</v>
      </c>
      <c r="E33" s="16"/>
      <c r="F33" s="16"/>
      <c r="G33" s="16"/>
      <c r="H33" s="15"/>
      <c r="I33" s="31"/>
      <c r="J33" s="15"/>
      <c r="K33" s="15"/>
      <c r="L33" s="29"/>
    </row>
    <row r="34" spans="1:12" x14ac:dyDescent="0.3">
      <c r="A34" s="16"/>
      <c r="B34" s="16"/>
      <c r="C34" s="16"/>
      <c r="D34" s="16"/>
      <c r="E34" s="16" t="s">
        <v>30</v>
      </c>
      <c r="F34" s="16"/>
      <c r="G34" s="16"/>
      <c r="H34" s="15"/>
      <c r="I34" s="31"/>
      <c r="J34" s="15"/>
      <c r="K34" s="15"/>
      <c r="L34" s="29"/>
    </row>
    <row r="35" spans="1:12" x14ac:dyDescent="0.3">
      <c r="A35" s="2"/>
      <c r="B35" s="2"/>
      <c r="C35" s="2"/>
      <c r="D35" s="2"/>
      <c r="E35" s="2"/>
      <c r="F35" s="2" t="s">
        <v>31</v>
      </c>
      <c r="G35" s="2"/>
      <c r="H35" s="4">
        <v>22800</v>
      </c>
      <c r="I35" s="5"/>
      <c r="J35" s="4">
        <v>70000</v>
      </c>
      <c r="K35" s="4"/>
      <c r="L35" s="23">
        <v>35000</v>
      </c>
    </row>
    <row r="36" spans="1:12" x14ac:dyDescent="0.3">
      <c r="A36" s="2"/>
      <c r="B36" s="2"/>
      <c r="C36" s="2"/>
      <c r="D36" s="2"/>
      <c r="E36" s="2"/>
      <c r="F36" s="2" t="s">
        <v>32</v>
      </c>
      <c r="G36" s="2"/>
      <c r="H36" s="6">
        <v>6083</v>
      </c>
      <c r="I36" s="5"/>
      <c r="J36" s="6">
        <v>0</v>
      </c>
      <c r="K36" s="4"/>
      <c r="L36" s="24"/>
    </row>
    <row r="37" spans="1:12" x14ac:dyDescent="0.3">
      <c r="A37" s="2"/>
      <c r="B37" s="2"/>
      <c r="C37" s="2"/>
      <c r="D37" s="2"/>
      <c r="E37" s="2" t="s">
        <v>33</v>
      </c>
      <c r="F37" s="2"/>
      <c r="G37" s="2"/>
      <c r="H37" s="4">
        <f>ROUND(SUM(H34:H36),5)</f>
        <v>28883</v>
      </c>
      <c r="I37" s="5"/>
      <c r="J37" s="4">
        <f>ROUND(SUM(J34:J36),5)</f>
        <v>70000</v>
      </c>
      <c r="K37" s="4"/>
      <c r="L37" s="23">
        <f>ROUND(SUM(L34:L36),5)</f>
        <v>35000</v>
      </c>
    </row>
    <row r="38" spans="1:12" x14ac:dyDescent="0.3">
      <c r="A38" s="16"/>
      <c r="B38" s="16"/>
      <c r="C38" s="16"/>
      <c r="D38" s="16"/>
      <c r="E38" s="16" t="s">
        <v>34</v>
      </c>
      <c r="F38" s="16"/>
      <c r="G38" s="16"/>
      <c r="H38" s="15"/>
      <c r="I38" s="31"/>
      <c r="J38" s="15"/>
      <c r="K38" s="15"/>
      <c r="L38" s="29"/>
    </row>
    <row r="39" spans="1:12" x14ac:dyDescent="0.3">
      <c r="A39" s="2"/>
      <c r="B39" s="2"/>
      <c r="C39" s="2"/>
      <c r="D39" s="2"/>
      <c r="E39" s="2"/>
      <c r="F39" s="2" t="s">
        <v>35</v>
      </c>
      <c r="G39" s="2"/>
      <c r="H39" s="4">
        <v>233.63</v>
      </c>
      <c r="I39" s="5"/>
      <c r="J39" s="4">
        <v>400</v>
      </c>
      <c r="K39" s="4"/>
      <c r="L39" s="23">
        <v>400</v>
      </c>
    </row>
    <row r="40" spans="1:12" x14ac:dyDescent="0.3">
      <c r="A40" s="2"/>
      <c r="B40" s="2"/>
      <c r="C40" s="2"/>
      <c r="D40" s="2"/>
      <c r="E40" s="2"/>
      <c r="F40" s="2" t="s">
        <v>36</v>
      </c>
      <c r="G40" s="2"/>
      <c r="H40" s="6">
        <v>654.98</v>
      </c>
      <c r="I40" s="5"/>
      <c r="J40" s="6">
        <v>600</v>
      </c>
      <c r="K40" s="4"/>
      <c r="L40" s="24">
        <v>750</v>
      </c>
    </row>
    <row r="41" spans="1:12" x14ac:dyDescent="0.3">
      <c r="A41" s="2"/>
      <c r="B41" s="2"/>
      <c r="C41" s="2"/>
      <c r="D41" s="2"/>
      <c r="E41" s="2" t="s">
        <v>37</v>
      </c>
      <c r="F41" s="2"/>
      <c r="G41" s="2"/>
      <c r="H41" s="4">
        <f>ROUND(SUM(H38:H40),5)</f>
        <v>888.61</v>
      </c>
      <c r="I41" s="5"/>
      <c r="J41" s="4">
        <f>ROUND(SUM(J38:J40),5)</f>
        <v>1000</v>
      </c>
      <c r="K41" s="4"/>
      <c r="L41" s="23">
        <f>ROUND(SUM(L38:L40),5)</f>
        <v>1150</v>
      </c>
    </row>
    <row r="42" spans="1:12" x14ac:dyDescent="0.3">
      <c r="A42" s="2"/>
      <c r="B42" s="2"/>
      <c r="C42" s="2"/>
      <c r="D42" s="2"/>
      <c r="E42" s="2" t="s">
        <v>38</v>
      </c>
      <c r="F42" s="2"/>
      <c r="G42" s="2"/>
      <c r="H42" s="6">
        <v>12691.29</v>
      </c>
      <c r="I42" s="5"/>
      <c r="J42" s="6">
        <v>5000</v>
      </c>
      <c r="K42" s="4"/>
      <c r="L42" s="24">
        <v>20000</v>
      </c>
    </row>
    <row r="43" spans="1:12" x14ac:dyDescent="0.3">
      <c r="A43" s="2"/>
      <c r="B43" s="2"/>
      <c r="C43" s="2"/>
      <c r="D43" s="2" t="s">
        <v>39</v>
      </c>
      <c r="E43" s="2"/>
      <c r="F43" s="2"/>
      <c r="G43" s="2"/>
      <c r="H43" s="4">
        <f>ROUND(H33+H37+SUM(H41:H42),5)</f>
        <v>42462.9</v>
      </c>
      <c r="I43" s="5"/>
      <c r="J43" s="4">
        <f>ROUND(J33+J37+SUM(J41:J42),5)</f>
        <v>76000</v>
      </c>
      <c r="K43" s="4"/>
      <c r="L43" s="23">
        <f>ROUND(L33+L37+SUM(L41:L42),5)</f>
        <v>56150</v>
      </c>
    </row>
    <row r="44" spans="1:12" x14ac:dyDescent="0.3">
      <c r="A44" s="16"/>
      <c r="B44" s="16"/>
      <c r="C44" s="16"/>
      <c r="D44" s="16" t="s">
        <v>40</v>
      </c>
      <c r="E44" s="16"/>
      <c r="F44" s="16"/>
      <c r="G44" s="16"/>
      <c r="H44" s="15"/>
      <c r="I44" s="31"/>
      <c r="J44" s="15"/>
      <c r="K44" s="15"/>
      <c r="L44" s="29"/>
    </row>
    <row r="45" spans="1:12" x14ac:dyDescent="0.3">
      <c r="A45" s="2"/>
      <c r="B45" s="2"/>
      <c r="C45" s="2"/>
      <c r="D45" s="2"/>
      <c r="E45" s="2" t="s">
        <v>41</v>
      </c>
      <c r="F45" s="2"/>
      <c r="G45" s="2"/>
      <c r="H45" s="6">
        <v>250</v>
      </c>
      <c r="I45" s="5"/>
      <c r="J45" s="6">
        <v>350</v>
      </c>
      <c r="K45" s="4"/>
      <c r="L45" s="24">
        <v>250</v>
      </c>
    </row>
    <row r="46" spans="1:12" x14ac:dyDescent="0.3">
      <c r="A46" s="2"/>
      <c r="B46" s="2"/>
      <c r="C46" s="2"/>
      <c r="D46" s="2" t="s">
        <v>42</v>
      </c>
      <c r="E46" s="2"/>
      <c r="F46" s="2"/>
      <c r="G46" s="2"/>
      <c r="H46" s="4">
        <f>ROUND(SUM(H44:H45),5)</f>
        <v>250</v>
      </c>
      <c r="I46" s="5"/>
      <c r="J46" s="4">
        <f>ROUND(SUM(J44:J45),5)</f>
        <v>350</v>
      </c>
      <c r="K46" s="4"/>
      <c r="L46" s="23">
        <f>ROUND(SUM(L44:L45),5)</f>
        <v>250</v>
      </c>
    </row>
    <row r="47" spans="1:12" x14ac:dyDescent="0.3">
      <c r="A47" s="16"/>
      <c r="B47" s="16"/>
      <c r="C47" s="16"/>
      <c r="D47" s="16" t="s">
        <v>43</v>
      </c>
      <c r="E47" s="16"/>
      <c r="F47" s="16"/>
      <c r="G47" s="16"/>
      <c r="H47" s="15"/>
      <c r="I47" s="31"/>
      <c r="J47" s="15"/>
      <c r="K47" s="15"/>
      <c r="L47" s="29"/>
    </row>
    <row r="48" spans="1:12" x14ac:dyDescent="0.3">
      <c r="A48" s="2"/>
      <c r="B48" s="2"/>
      <c r="C48" s="2"/>
      <c r="D48" s="2"/>
      <c r="E48" s="2" t="s">
        <v>44</v>
      </c>
      <c r="F48" s="2"/>
      <c r="G48" s="2"/>
      <c r="H48" s="6">
        <v>710.03</v>
      </c>
      <c r="I48" s="5"/>
      <c r="J48" s="6">
        <v>1200</v>
      </c>
      <c r="K48" s="4"/>
      <c r="L48" s="24">
        <v>1500</v>
      </c>
    </row>
    <row r="49" spans="1:12" x14ac:dyDescent="0.3">
      <c r="A49" s="2"/>
      <c r="B49" s="2"/>
      <c r="C49" s="2"/>
      <c r="D49" s="2" t="s">
        <v>45</v>
      </c>
      <c r="E49" s="2"/>
      <c r="F49" s="2"/>
      <c r="G49" s="2"/>
      <c r="H49" s="4">
        <f>ROUND(SUM(H47:H48),5)</f>
        <v>710.03</v>
      </c>
      <c r="I49" s="5"/>
      <c r="J49" s="4">
        <f>ROUND(SUM(J47:J48),5)</f>
        <v>1200</v>
      </c>
      <c r="K49" s="4"/>
      <c r="L49" s="23">
        <f>ROUND(SUM(L47:L48),5)</f>
        <v>1500</v>
      </c>
    </row>
    <row r="50" spans="1:12" x14ac:dyDescent="0.3">
      <c r="A50" s="16"/>
      <c r="B50" s="16"/>
      <c r="C50" s="16"/>
      <c r="D50" s="16" t="s">
        <v>46</v>
      </c>
      <c r="E50" s="16"/>
      <c r="F50" s="16"/>
      <c r="G50" s="16"/>
      <c r="H50" s="15"/>
      <c r="I50" s="31"/>
      <c r="J50" s="15"/>
      <c r="K50" s="15"/>
      <c r="L50" s="29"/>
    </row>
    <row r="51" spans="1:12" x14ac:dyDescent="0.3">
      <c r="A51" s="2"/>
      <c r="B51" s="2"/>
      <c r="C51" s="2"/>
      <c r="D51" s="2"/>
      <c r="E51" s="2" t="s">
        <v>47</v>
      </c>
      <c r="F51" s="2"/>
      <c r="G51" s="2"/>
      <c r="H51" s="4">
        <v>1040</v>
      </c>
      <c r="I51" s="5"/>
      <c r="J51" s="4">
        <v>1100</v>
      </c>
      <c r="K51" s="4"/>
      <c r="L51" s="23">
        <v>1500</v>
      </c>
    </row>
    <row r="52" spans="1:12" x14ac:dyDescent="0.3">
      <c r="A52" s="16"/>
      <c r="B52" s="16"/>
      <c r="C52" s="16"/>
      <c r="D52" s="16"/>
      <c r="E52" s="16" t="s">
        <v>48</v>
      </c>
      <c r="F52" s="16"/>
      <c r="G52" s="16"/>
      <c r="H52" s="15"/>
      <c r="I52" s="31"/>
      <c r="J52" s="15"/>
      <c r="K52" s="15"/>
      <c r="L52" s="29"/>
    </row>
    <row r="53" spans="1:12" x14ac:dyDescent="0.3">
      <c r="A53" s="2"/>
      <c r="B53" s="2"/>
      <c r="C53" s="2"/>
      <c r="D53" s="2"/>
      <c r="E53" s="2"/>
      <c r="F53" s="2" t="s">
        <v>49</v>
      </c>
      <c r="G53" s="2"/>
      <c r="H53" s="4">
        <v>7.99</v>
      </c>
      <c r="I53" s="5"/>
      <c r="J53" s="4">
        <v>70</v>
      </c>
      <c r="K53" s="4"/>
      <c r="L53" s="23">
        <v>15</v>
      </c>
    </row>
    <row r="54" spans="1:12" x14ac:dyDescent="0.3">
      <c r="A54" s="2"/>
      <c r="B54" s="2"/>
      <c r="C54" s="2"/>
      <c r="D54" s="2"/>
      <c r="E54" s="2"/>
      <c r="F54" s="2" t="s">
        <v>50</v>
      </c>
      <c r="G54" s="2"/>
      <c r="H54" s="6">
        <v>15</v>
      </c>
      <c r="I54" s="5"/>
      <c r="J54" s="6">
        <v>150</v>
      </c>
      <c r="K54" s="4"/>
      <c r="L54" s="24">
        <v>15</v>
      </c>
    </row>
    <row r="55" spans="1:12" x14ac:dyDescent="0.3">
      <c r="A55" s="2"/>
      <c r="B55" s="2"/>
      <c r="C55" s="2"/>
      <c r="D55" s="2"/>
      <c r="E55" s="2" t="s">
        <v>51</v>
      </c>
      <c r="F55" s="2"/>
      <c r="G55" s="2"/>
      <c r="H55" s="4">
        <f>ROUND(SUM(H52:H54),5)</f>
        <v>22.99</v>
      </c>
      <c r="I55" s="5"/>
      <c r="J55" s="4">
        <f>ROUND(SUM(J52:J54),5)</f>
        <v>220</v>
      </c>
      <c r="K55" s="4"/>
      <c r="L55" s="23">
        <f>ROUND(SUM(L52:L54),5)</f>
        <v>30</v>
      </c>
    </row>
    <row r="56" spans="1:12" x14ac:dyDescent="0.3">
      <c r="A56" s="2"/>
      <c r="B56" s="2"/>
      <c r="C56" s="2"/>
      <c r="D56" s="2"/>
      <c r="E56" s="25" t="s">
        <v>52</v>
      </c>
      <c r="F56" s="2"/>
      <c r="G56" s="2"/>
      <c r="H56" s="4">
        <v>47.75</v>
      </c>
      <c r="I56" s="5"/>
      <c r="J56" s="4">
        <v>1000</v>
      </c>
      <c r="K56" s="4"/>
      <c r="L56" s="23">
        <v>150</v>
      </c>
    </row>
    <row r="57" spans="1:12" x14ac:dyDescent="0.3">
      <c r="A57" s="16"/>
      <c r="B57" s="16"/>
      <c r="C57" s="16"/>
      <c r="D57" s="16"/>
      <c r="E57" s="16" t="s">
        <v>53</v>
      </c>
      <c r="F57" s="16"/>
      <c r="G57" s="16"/>
      <c r="H57" s="15"/>
      <c r="I57" s="31"/>
      <c r="J57" s="15"/>
      <c r="K57" s="15"/>
      <c r="L57" s="29"/>
    </row>
    <row r="58" spans="1:12" x14ac:dyDescent="0.3">
      <c r="A58" s="2"/>
      <c r="B58" s="2"/>
      <c r="C58" s="2"/>
      <c r="D58" s="2"/>
      <c r="E58" s="2"/>
      <c r="F58" s="2" t="s">
        <v>54</v>
      </c>
      <c r="G58" s="2"/>
      <c r="H58" s="4">
        <v>1170</v>
      </c>
      <c r="I58" s="5"/>
      <c r="J58" s="4">
        <v>1700</v>
      </c>
      <c r="K58" s="4"/>
      <c r="L58" s="23">
        <v>1300</v>
      </c>
    </row>
    <row r="59" spans="1:12" x14ac:dyDescent="0.3">
      <c r="A59" s="2"/>
      <c r="B59" s="2"/>
      <c r="C59" s="2"/>
      <c r="D59" s="2"/>
      <c r="E59" s="2"/>
      <c r="F59" s="2" t="s">
        <v>55</v>
      </c>
      <c r="G59" s="2"/>
      <c r="H59" s="4">
        <v>394</v>
      </c>
      <c r="I59" s="5"/>
      <c r="J59" s="4">
        <v>405</v>
      </c>
      <c r="K59" s="4"/>
      <c r="L59" s="23">
        <v>400</v>
      </c>
    </row>
    <row r="60" spans="1:12" x14ac:dyDescent="0.3">
      <c r="A60" s="2"/>
      <c r="B60" s="2"/>
      <c r="C60" s="2"/>
      <c r="D60" s="2"/>
      <c r="E60" s="2"/>
      <c r="F60" s="2" t="s">
        <v>56</v>
      </c>
      <c r="G60" s="2"/>
      <c r="H60" s="6">
        <v>4551</v>
      </c>
      <c r="I60" s="5"/>
      <c r="J60" s="6">
        <v>4500</v>
      </c>
      <c r="K60" s="4"/>
      <c r="L60" s="24">
        <v>4600</v>
      </c>
    </row>
    <row r="61" spans="1:12" x14ac:dyDescent="0.3">
      <c r="A61" s="2"/>
      <c r="B61" s="2"/>
      <c r="C61" s="2"/>
      <c r="D61" s="2"/>
      <c r="E61" s="2" t="s">
        <v>57</v>
      </c>
      <c r="F61" s="2"/>
      <c r="G61" s="2"/>
      <c r="H61" s="4">
        <f>ROUND(SUM(H57:H60),5)</f>
        <v>6115</v>
      </c>
      <c r="I61" s="5"/>
      <c r="J61" s="4">
        <f>ROUND(SUM(J57:J60),5)</f>
        <v>6605</v>
      </c>
      <c r="K61" s="4"/>
      <c r="L61" s="23">
        <f>ROUND(SUM(L57:L60),5)</f>
        <v>6300</v>
      </c>
    </row>
    <row r="62" spans="1:12" x14ac:dyDescent="0.3">
      <c r="A62" s="2"/>
      <c r="B62" s="2"/>
      <c r="C62" s="2"/>
      <c r="D62" s="2"/>
      <c r="E62" s="2" t="s">
        <v>58</v>
      </c>
      <c r="F62" s="2"/>
      <c r="G62" s="2"/>
      <c r="H62" s="4">
        <v>295.5</v>
      </c>
      <c r="I62" s="5"/>
      <c r="J62" s="4">
        <v>3000</v>
      </c>
      <c r="K62" s="4"/>
      <c r="L62" s="23">
        <v>1000</v>
      </c>
    </row>
    <row r="63" spans="1:12" x14ac:dyDescent="0.3">
      <c r="A63" s="2"/>
      <c r="B63" s="2"/>
      <c r="C63" s="2"/>
      <c r="D63" s="2"/>
      <c r="E63" s="2" t="s">
        <v>59</v>
      </c>
      <c r="F63" s="2"/>
      <c r="G63" s="2"/>
      <c r="H63" s="4">
        <v>2230.41</v>
      </c>
      <c r="I63" s="5"/>
      <c r="J63" s="4">
        <v>1000</v>
      </c>
      <c r="K63" s="4"/>
      <c r="L63" s="23">
        <v>2500</v>
      </c>
    </row>
    <row r="64" spans="1:12" x14ac:dyDescent="0.3">
      <c r="A64" s="2"/>
      <c r="B64" s="2"/>
      <c r="C64" s="2"/>
      <c r="D64" s="2"/>
      <c r="E64" s="2" t="s">
        <v>60</v>
      </c>
      <c r="F64" s="2"/>
      <c r="G64" s="2"/>
      <c r="H64" s="4">
        <v>465.45</v>
      </c>
      <c r="I64" s="5"/>
      <c r="J64" s="4">
        <v>600</v>
      </c>
      <c r="K64" s="4"/>
      <c r="L64" s="23">
        <v>600</v>
      </c>
    </row>
    <row r="65" spans="1:12" x14ac:dyDescent="0.3">
      <c r="A65" s="2"/>
      <c r="B65" s="2"/>
      <c r="C65" s="2"/>
      <c r="D65" s="2"/>
      <c r="E65" s="2" t="s">
        <v>61</v>
      </c>
      <c r="F65" s="2"/>
      <c r="G65" s="2"/>
      <c r="H65" s="6">
        <v>0</v>
      </c>
      <c r="I65" s="5"/>
      <c r="J65" s="6">
        <v>500</v>
      </c>
      <c r="K65" s="4"/>
      <c r="L65" s="24">
        <v>500</v>
      </c>
    </row>
    <row r="66" spans="1:12" x14ac:dyDescent="0.3">
      <c r="A66" s="2"/>
      <c r="B66" s="2"/>
      <c r="C66" s="2"/>
      <c r="D66" s="2" t="s">
        <v>62</v>
      </c>
      <c r="E66" s="2"/>
      <c r="F66" s="2"/>
      <c r="G66" s="2"/>
      <c r="H66" s="4">
        <f>ROUND(SUM(H50:H51)+SUM(H55:H56)+SUM(H61:H65),5)</f>
        <v>10217.1</v>
      </c>
      <c r="I66" s="5"/>
      <c r="J66" s="4">
        <f>ROUND(SUM(J50:J51)+SUM(J55:J56)+SUM(J61:J65),5)</f>
        <v>14025</v>
      </c>
      <c r="K66" s="4"/>
      <c r="L66" s="23">
        <f>ROUND(SUM(L50:L51)+SUM(L55:L56)+SUM(L61:L65),5)</f>
        <v>12580</v>
      </c>
    </row>
    <row r="67" spans="1:12" x14ac:dyDescent="0.3">
      <c r="A67" s="16"/>
      <c r="B67" s="16"/>
      <c r="C67" s="16"/>
      <c r="D67" s="16" t="s">
        <v>63</v>
      </c>
      <c r="E67" s="16"/>
      <c r="F67" s="16"/>
      <c r="G67" s="16"/>
      <c r="H67" s="15"/>
      <c r="I67" s="31"/>
      <c r="J67" s="15"/>
      <c r="K67" s="15"/>
      <c r="L67" s="29"/>
    </row>
    <row r="68" spans="1:12" x14ac:dyDescent="0.3">
      <c r="A68" s="2"/>
      <c r="B68" s="2"/>
      <c r="C68" s="2"/>
      <c r="D68" s="2"/>
      <c r="E68" s="2" t="s">
        <v>64</v>
      </c>
      <c r="F68" s="2"/>
      <c r="G68" s="2"/>
      <c r="H68" s="4">
        <v>0</v>
      </c>
      <c r="I68" s="5"/>
      <c r="J68" s="4">
        <v>11408.27</v>
      </c>
      <c r="K68" s="4"/>
      <c r="L68" s="23">
        <v>0</v>
      </c>
    </row>
    <row r="69" spans="1:12" x14ac:dyDescent="0.3">
      <c r="A69" s="2"/>
      <c r="B69" s="2"/>
      <c r="C69" s="2"/>
      <c r="D69" s="2"/>
      <c r="E69" s="2" t="s">
        <v>65</v>
      </c>
      <c r="F69" s="2"/>
      <c r="G69" s="2"/>
      <c r="H69" s="6">
        <v>0</v>
      </c>
      <c r="I69" s="5"/>
      <c r="J69" s="6">
        <v>145.61000000000001</v>
      </c>
      <c r="K69" s="4"/>
      <c r="L69" s="24">
        <v>0</v>
      </c>
    </row>
    <row r="70" spans="1:12" x14ac:dyDescent="0.3">
      <c r="A70" s="2"/>
      <c r="B70" s="2"/>
      <c r="C70" s="2"/>
      <c r="D70" s="2" t="s">
        <v>66</v>
      </c>
      <c r="E70" s="2"/>
      <c r="F70" s="2"/>
      <c r="G70" s="2"/>
      <c r="H70" s="4">
        <f>ROUND(SUM(H67:H69),5)</f>
        <v>0</v>
      </c>
      <c r="I70" s="5"/>
      <c r="J70" s="4">
        <f>ROUND(SUM(J67:J69),5)</f>
        <v>11553.88</v>
      </c>
      <c r="K70" s="4"/>
      <c r="L70" s="23">
        <f>ROUND(SUM(L67:L69),5)</f>
        <v>0</v>
      </c>
    </row>
    <row r="71" spans="1:12" x14ac:dyDescent="0.3">
      <c r="A71" s="16"/>
      <c r="B71" s="16"/>
      <c r="C71" s="16"/>
      <c r="D71" s="16" t="s">
        <v>67</v>
      </c>
      <c r="E71" s="16"/>
      <c r="F71" s="16"/>
      <c r="G71" s="16"/>
      <c r="H71" s="15"/>
      <c r="I71" s="31"/>
      <c r="J71" s="15"/>
      <c r="K71" s="15"/>
      <c r="L71" s="29"/>
    </row>
    <row r="72" spans="1:12" x14ac:dyDescent="0.3">
      <c r="A72" s="2"/>
      <c r="B72" s="2"/>
      <c r="C72" s="2"/>
      <c r="D72" s="2"/>
      <c r="E72" s="2" t="s">
        <v>68</v>
      </c>
      <c r="F72" s="2"/>
      <c r="G72" s="2"/>
      <c r="H72" s="4">
        <v>23.5</v>
      </c>
      <c r="I72" s="5"/>
      <c r="J72" s="4">
        <v>245</v>
      </c>
      <c r="K72" s="4"/>
      <c r="L72" s="23">
        <v>150</v>
      </c>
    </row>
    <row r="73" spans="1:12" x14ac:dyDescent="0.3">
      <c r="A73" s="2"/>
      <c r="B73" s="2"/>
      <c r="C73" s="2"/>
      <c r="D73" s="2"/>
      <c r="E73" s="2" t="s">
        <v>69</v>
      </c>
      <c r="F73" s="2"/>
      <c r="G73" s="2"/>
      <c r="H73" s="6">
        <v>0</v>
      </c>
      <c r="I73" s="5"/>
      <c r="J73" s="6">
        <v>245</v>
      </c>
      <c r="K73" s="4"/>
      <c r="L73" s="24">
        <v>0</v>
      </c>
    </row>
    <row r="74" spans="1:12" x14ac:dyDescent="0.3">
      <c r="A74" s="2"/>
      <c r="B74" s="2"/>
      <c r="C74" s="2"/>
      <c r="D74" s="2" t="s">
        <v>70</v>
      </c>
      <c r="E74" s="2"/>
      <c r="F74" s="2"/>
      <c r="G74" s="2"/>
      <c r="H74" s="4">
        <f>ROUND(SUM(H71:H73),5)</f>
        <v>23.5</v>
      </c>
      <c r="I74" s="5"/>
      <c r="J74" s="4">
        <f>ROUND(SUM(J71:J73),5)</f>
        <v>490</v>
      </c>
      <c r="K74" s="4"/>
      <c r="L74" s="23">
        <f>ROUND(SUM(L71:L73),5)</f>
        <v>150</v>
      </c>
    </row>
    <row r="75" spans="1:12" x14ac:dyDescent="0.3">
      <c r="A75" s="16"/>
      <c r="B75" s="16"/>
      <c r="C75" s="16"/>
      <c r="D75" s="16" t="s">
        <v>71</v>
      </c>
      <c r="E75" s="16"/>
      <c r="F75" s="16"/>
      <c r="G75" s="16"/>
      <c r="H75" s="15"/>
      <c r="I75" s="31"/>
      <c r="J75" s="15"/>
      <c r="K75" s="15"/>
      <c r="L75" s="29"/>
    </row>
    <row r="76" spans="1:12" x14ac:dyDescent="0.3">
      <c r="A76" s="2"/>
      <c r="B76" s="2"/>
      <c r="C76" s="2"/>
      <c r="D76" s="2"/>
      <c r="E76" s="2" t="s">
        <v>72</v>
      </c>
      <c r="F76" s="2"/>
      <c r="G76" s="2"/>
      <c r="H76" s="4">
        <v>1544.19</v>
      </c>
      <c r="I76" s="5"/>
      <c r="J76" s="4">
        <v>3000</v>
      </c>
      <c r="K76" s="4"/>
      <c r="L76" s="23">
        <v>1800</v>
      </c>
    </row>
    <row r="77" spans="1:12" x14ac:dyDescent="0.3">
      <c r="A77" s="2"/>
      <c r="B77" s="2"/>
      <c r="C77" s="2"/>
      <c r="D77" s="2"/>
      <c r="E77" s="2" t="s">
        <v>73</v>
      </c>
      <c r="F77" s="2"/>
      <c r="G77" s="2"/>
      <c r="H77" s="4">
        <v>807.42</v>
      </c>
      <c r="I77" s="5"/>
      <c r="J77" s="4">
        <v>1750</v>
      </c>
      <c r="K77" s="4"/>
      <c r="L77" s="23">
        <v>850</v>
      </c>
    </row>
    <row r="78" spans="1:12" x14ac:dyDescent="0.3">
      <c r="A78" s="2"/>
      <c r="B78" s="2"/>
      <c r="C78" s="2"/>
      <c r="D78" s="2"/>
      <c r="E78" s="2" t="s">
        <v>74</v>
      </c>
      <c r="F78" s="2"/>
      <c r="G78" s="2"/>
      <c r="H78" s="4">
        <v>500</v>
      </c>
      <c r="I78" s="5"/>
      <c r="J78" s="4">
        <v>300</v>
      </c>
      <c r="K78" s="4"/>
      <c r="L78" s="23">
        <v>600</v>
      </c>
    </row>
    <row r="79" spans="1:12" x14ac:dyDescent="0.3">
      <c r="A79" s="2"/>
      <c r="B79" s="2"/>
      <c r="C79" s="2"/>
      <c r="D79" s="2"/>
      <c r="E79" s="2" t="s">
        <v>75</v>
      </c>
      <c r="F79" s="2"/>
      <c r="G79" s="2"/>
      <c r="H79" s="4">
        <v>6600</v>
      </c>
      <c r="I79" s="5"/>
      <c r="J79" s="4">
        <v>7200</v>
      </c>
      <c r="K79" s="4"/>
      <c r="L79" s="23">
        <v>7200</v>
      </c>
    </row>
    <row r="80" spans="1:12" x14ac:dyDescent="0.3">
      <c r="A80" s="2"/>
      <c r="B80" s="2"/>
      <c r="C80" s="2"/>
      <c r="D80" s="2"/>
      <c r="E80" s="2" t="s">
        <v>76</v>
      </c>
      <c r="F80" s="2"/>
      <c r="G80" s="2"/>
      <c r="H80" s="4">
        <v>1097.8499999999999</v>
      </c>
      <c r="I80" s="5"/>
      <c r="J80" s="4">
        <v>2150</v>
      </c>
      <c r="K80" s="4"/>
      <c r="L80" s="23">
        <v>1200</v>
      </c>
    </row>
    <row r="81" spans="1:12" x14ac:dyDescent="0.3">
      <c r="A81" s="16"/>
      <c r="B81" s="16"/>
      <c r="C81" s="16"/>
      <c r="D81" s="16"/>
      <c r="E81" s="16" t="s">
        <v>77</v>
      </c>
      <c r="F81" s="16"/>
      <c r="G81" s="16"/>
      <c r="H81" s="15"/>
      <c r="I81" s="31"/>
      <c r="J81" s="15"/>
      <c r="K81" s="15"/>
      <c r="L81" s="29"/>
    </row>
    <row r="82" spans="1:12" x14ac:dyDescent="0.3">
      <c r="A82" s="2"/>
      <c r="B82" s="2"/>
      <c r="C82" s="2"/>
      <c r="D82" s="2"/>
      <c r="E82" s="2"/>
      <c r="F82" s="2" t="s">
        <v>78</v>
      </c>
      <c r="G82" s="2"/>
      <c r="H82" s="4">
        <v>52</v>
      </c>
      <c r="I82" s="5"/>
      <c r="J82" s="4">
        <v>52</v>
      </c>
      <c r="K82" s="4"/>
      <c r="L82" s="23">
        <v>52</v>
      </c>
    </row>
    <row r="83" spans="1:12" x14ac:dyDescent="0.3">
      <c r="A83" s="2"/>
      <c r="B83" s="2"/>
      <c r="C83" s="2"/>
      <c r="D83" s="2"/>
      <c r="E83" s="2"/>
      <c r="F83" s="2" t="s">
        <v>79</v>
      </c>
      <c r="G83" s="2"/>
      <c r="H83" s="4">
        <v>0</v>
      </c>
      <c r="I83" s="5"/>
      <c r="J83" s="4">
        <v>215</v>
      </c>
      <c r="K83" s="4"/>
      <c r="L83" s="23">
        <v>0</v>
      </c>
    </row>
    <row r="84" spans="1:12" x14ac:dyDescent="0.3">
      <c r="A84" s="2"/>
      <c r="B84" s="2"/>
      <c r="C84" s="2"/>
      <c r="D84" s="2"/>
      <c r="E84" s="2"/>
      <c r="F84" s="2" t="s">
        <v>80</v>
      </c>
      <c r="G84" s="2"/>
      <c r="H84" s="4">
        <v>18142.5</v>
      </c>
      <c r="I84" s="5"/>
      <c r="J84" s="4">
        <v>22236</v>
      </c>
      <c r="K84" s="4"/>
      <c r="L84" s="23">
        <v>22236</v>
      </c>
    </row>
    <row r="85" spans="1:12" x14ac:dyDescent="0.3">
      <c r="A85" s="16"/>
      <c r="B85" s="16"/>
      <c r="C85" s="16"/>
      <c r="D85" s="16"/>
      <c r="E85" s="16"/>
      <c r="F85" s="16" t="s">
        <v>81</v>
      </c>
      <c r="G85" s="16"/>
      <c r="H85" s="15"/>
      <c r="I85" s="31"/>
      <c r="J85" s="15"/>
      <c r="K85" s="15"/>
      <c r="L85" s="29"/>
    </row>
    <row r="86" spans="1:12" x14ac:dyDescent="0.3">
      <c r="A86" s="2"/>
      <c r="B86" s="2"/>
      <c r="C86" s="2"/>
      <c r="D86" s="2"/>
      <c r="E86" s="2"/>
      <c r="F86" s="2"/>
      <c r="G86" s="2" t="s">
        <v>82</v>
      </c>
      <c r="H86" s="4">
        <v>207.15</v>
      </c>
      <c r="I86" s="5"/>
      <c r="J86" s="4">
        <v>357</v>
      </c>
      <c r="K86" s="4"/>
      <c r="L86" s="23">
        <v>0</v>
      </c>
    </row>
    <row r="87" spans="1:12" x14ac:dyDescent="0.3">
      <c r="A87" s="2"/>
      <c r="B87" s="2"/>
      <c r="C87" s="2"/>
      <c r="D87" s="2"/>
      <c r="E87" s="2"/>
      <c r="F87" s="2"/>
      <c r="G87" s="2" t="s">
        <v>83</v>
      </c>
      <c r="H87" s="6">
        <v>1797.76</v>
      </c>
      <c r="I87" s="5"/>
      <c r="J87" s="6">
        <v>5813.65</v>
      </c>
      <c r="K87" s="4"/>
      <c r="L87" s="24">
        <v>6170</v>
      </c>
    </row>
    <row r="88" spans="1:12" x14ac:dyDescent="0.3">
      <c r="A88" s="2"/>
      <c r="B88" s="2"/>
      <c r="C88" s="2"/>
      <c r="D88" s="2"/>
      <c r="E88" s="2"/>
      <c r="F88" s="2" t="s">
        <v>84</v>
      </c>
      <c r="G88" s="2"/>
      <c r="H88" s="4">
        <f>ROUND(SUM(H85:H87),5)</f>
        <v>2004.91</v>
      </c>
      <c r="I88" s="5"/>
      <c r="J88" s="4">
        <f>ROUND(SUM(J85:J87),5)</f>
        <v>6170.65</v>
      </c>
      <c r="K88" s="4"/>
      <c r="L88" s="23">
        <f>ROUND(SUM(L85:L87),5)</f>
        <v>6170</v>
      </c>
    </row>
    <row r="89" spans="1:12" x14ac:dyDescent="0.3">
      <c r="A89" s="2"/>
      <c r="B89" s="2"/>
      <c r="C89" s="2"/>
      <c r="D89" s="2"/>
      <c r="E89" s="2"/>
      <c r="F89" s="2" t="s">
        <v>85</v>
      </c>
      <c r="G89" s="2"/>
      <c r="H89" s="6">
        <v>16.95</v>
      </c>
      <c r="I89" s="5"/>
      <c r="J89" s="6">
        <v>61.2</v>
      </c>
      <c r="K89" s="4"/>
      <c r="L89" s="24">
        <v>100</v>
      </c>
    </row>
    <row r="90" spans="1:12" x14ac:dyDescent="0.3">
      <c r="A90" s="2"/>
      <c r="B90" s="2"/>
      <c r="C90" s="2"/>
      <c r="D90" s="2"/>
      <c r="E90" s="2" t="s">
        <v>86</v>
      </c>
      <c r="F90" s="2"/>
      <c r="G90" s="2"/>
      <c r="H90" s="4">
        <f>ROUND(SUM(H81:H84)+SUM(H88:H89),5)</f>
        <v>20216.36</v>
      </c>
      <c r="I90" s="5"/>
      <c r="J90" s="4">
        <f>ROUND(SUM(J81:J84)+SUM(J88:J89),5)</f>
        <v>28734.85</v>
      </c>
      <c r="K90" s="4"/>
      <c r="L90" s="23">
        <f>ROUND(SUM(L81:L84)+SUM(L88:L89),5)</f>
        <v>28558</v>
      </c>
    </row>
    <row r="91" spans="1:12" x14ac:dyDescent="0.3">
      <c r="A91" s="2"/>
      <c r="B91" s="2"/>
      <c r="C91" s="2"/>
      <c r="D91" s="2"/>
      <c r="E91" s="2" t="s">
        <v>87</v>
      </c>
      <c r="F91" s="2"/>
      <c r="G91" s="2"/>
      <c r="H91" s="6">
        <v>65.69</v>
      </c>
      <c r="I91" s="5"/>
      <c r="J91" s="6">
        <v>1100</v>
      </c>
      <c r="K91" s="4"/>
      <c r="L91" s="24">
        <v>500</v>
      </c>
    </row>
    <row r="92" spans="1:12" x14ac:dyDescent="0.3">
      <c r="A92" s="2"/>
      <c r="B92" s="2"/>
      <c r="C92" s="2"/>
      <c r="D92" s="2" t="s">
        <v>88</v>
      </c>
      <c r="E92" s="2"/>
      <c r="F92" s="2"/>
      <c r="G92" s="2"/>
      <c r="H92" s="4">
        <f>ROUND(SUM(H75:H80)+SUM(H90:H91),5)</f>
        <v>30831.51</v>
      </c>
      <c r="I92" s="5"/>
      <c r="J92" s="4">
        <f>ROUND(SUM(J75:J80)+SUM(J90:J91),5)</f>
        <v>44234.85</v>
      </c>
      <c r="K92" s="4"/>
      <c r="L92" s="23">
        <f>ROUND(SUM(L75:L80)+SUM(L90:L91),5)</f>
        <v>40708</v>
      </c>
    </row>
    <row r="93" spans="1:12" x14ac:dyDescent="0.3">
      <c r="A93" s="2"/>
      <c r="B93" s="2"/>
      <c r="C93" s="2"/>
      <c r="D93" s="2" t="s">
        <v>89</v>
      </c>
      <c r="E93" s="2"/>
      <c r="F93" s="2"/>
      <c r="G93" s="2"/>
      <c r="H93" s="4">
        <v>4795</v>
      </c>
      <c r="I93" s="5"/>
      <c r="J93" s="4">
        <v>4795</v>
      </c>
      <c r="K93" s="4"/>
      <c r="L93" s="23">
        <v>5000</v>
      </c>
    </row>
    <row r="94" spans="1:12" x14ac:dyDescent="0.3">
      <c r="A94" s="2"/>
      <c r="B94" s="2"/>
      <c r="C94" s="2"/>
      <c r="D94" s="2" t="s">
        <v>90</v>
      </c>
      <c r="E94" s="2"/>
      <c r="F94" s="2"/>
      <c r="G94" s="2"/>
      <c r="H94" s="4">
        <v>87.89</v>
      </c>
      <c r="I94" s="5"/>
      <c r="J94" s="4">
        <v>95.88</v>
      </c>
      <c r="K94" s="4"/>
      <c r="L94" s="23">
        <v>100</v>
      </c>
    </row>
    <row r="95" spans="1:12" x14ac:dyDescent="0.3">
      <c r="A95" s="2"/>
      <c r="B95" s="2"/>
      <c r="C95" s="2"/>
      <c r="D95" s="2" t="s">
        <v>91</v>
      </c>
      <c r="E95" s="2"/>
      <c r="F95" s="2"/>
      <c r="G95" s="2"/>
      <c r="H95" s="4">
        <v>36</v>
      </c>
      <c r="I95" s="5"/>
      <c r="J95" s="4">
        <v>150</v>
      </c>
      <c r="K95" s="4"/>
      <c r="L95" s="23">
        <v>100</v>
      </c>
    </row>
    <row r="96" spans="1:12" x14ac:dyDescent="0.3">
      <c r="A96" s="2"/>
      <c r="B96" s="2"/>
      <c r="C96" s="2" t="s">
        <v>92</v>
      </c>
      <c r="D96" s="2"/>
      <c r="E96" s="2"/>
      <c r="F96" s="2"/>
      <c r="G96" s="2"/>
      <c r="H96" s="7">
        <f>ROUND(H32+H43+H46+H49+H66+H70+H74+SUM(H92:H95),5)</f>
        <v>89413.93</v>
      </c>
      <c r="I96" s="5"/>
      <c r="J96" s="7">
        <f>ROUND(J32+J43+J46+J49+J66+J70+J74+SUM(J92:J95),5)</f>
        <v>152894.60999999999</v>
      </c>
      <c r="K96" s="4"/>
      <c r="L96" s="7">
        <f>ROUND(L32+L43+L46+L49+L66+L70+L74+SUM(L92:L95),5)</f>
        <v>116538</v>
      </c>
    </row>
    <row r="97" spans="1:12" x14ac:dyDescent="0.3">
      <c r="A97" s="17"/>
      <c r="B97" s="17" t="s">
        <v>93</v>
      </c>
      <c r="C97" s="17"/>
      <c r="D97" s="17"/>
      <c r="E97" s="17"/>
      <c r="F97" s="17"/>
      <c r="G97" s="17"/>
      <c r="H97" s="14">
        <f>ROUND(H3+H31-H96,5)</f>
        <v>137638.23000000001</v>
      </c>
      <c r="I97" s="32"/>
      <c r="J97" s="27">
        <f>ROUND(J3+J31-J96,5)</f>
        <v>71362.59</v>
      </c>
      <c r="K97" s="27"/>
      <c r="L97" s="27">
        <f>ROUND(L3+L31-L96,5)</f>
        <v>107636</v>
      </c>
    </row>
    <row r="98" spans="1:12" x14ac:dyDescent="0.3">
      <c r="A98" s="16"/>
      <c r="B98" s="16" t="s">
        <v>94</v>
      </c>
      <c r="C98" s="16"/>
      <c r="D98" s="16"/>
      <c r="E98" s="16"/>
      <c r="F98" s="16"/>
      <c r="G98" s="16"/>
      <c r="H98" s="15"/>
      <c r="I98" s="31"/>
      <c r="J98" s="15"/>
      <c r="K98" s="15"/>
      <c r="L98" s="29"/>
    </row>
    <row r="99" spans="1:12" x14ac:dyDescent="0.3">
      <c r="A99" s="16"/>
      <c r="B99" s="16"/>
      <c r="C99" s="16" t="s">
        <v>95</v>
      </c>
      <c r="D99" s="16"/>
      <c r="E99" s="16"/>
      <c r="F99" s="16"/>
      <c r="G99" s="16"/>
      <c r="H99" s="15"/>
      <c r="I99" s="31"/>
      <c r="J99" s="15"/>
      <c r="K99" s="15"/>
      <c r="L99" s="29"/>
    </row>
    <row r="100" spans="1:12" x14ac:dyDescent="0.3">
      <c r="A100" s="16"/>
      <c r="B100" s="16"/>
      <c r="C100" s="16"/>
      <c r="D100" s="16" t="s">
        <v>96</v>
      </c>
      <c r="E100" s="16"/>
      <c r="F100" s="16"/>
      <c r="G100" s="16"/>
      <c r="H100" s="15"/>
      <c r="I100" s="31"/>
      <c r="J100" s="15"/>
      <c r="K100" s="15"/>
      <c r="L100" s="29"/>
    </row>
    <row r="101" spans="1:12" x14ac:dyDescent="0.3">
      <c r="A101" s="2"/>
      <c r="B101" s="2"/>
      <c r="C101" s="2"/>
      <c r="D101" s="2"/>
      <c r="E101" s="2" t="s">
        <v>97</v>
      </c>
      <c r="F101" s="2"/>
      <c r="G101" s="2"/>
      <c r="H101" s="4">
        <v>-2764.32</v>
      </c>
      <c r="I101" s="5"/>
      <c r="J101" s="4">
        <v>-2800</v>
      </c>
      <c r="K101" s="4"/>
      <c r="L101" s="23">
        <v>-2800</v>
      </c>
    </row>
    <row r="102" spans="1:12" x14ac:dyDescent="0.3">
      <c r="A102" s="2"/>
      <c r="B102" s="2"/>
      <c r="C102" s="2"/>
      <c r="D102" s="2"/>
      <c r="E102" s="2" t="s">
        <v>98</v>
      </c>
      <c r="F102" s="2"/>
      <c r="G102" s="2"/>
      <c r="H102" s="4">
        <v>0</v>
      </c>
      <c r="I102" s="5"/>
      <c r="J102" s="4">
        <v>-200</v>
      </c>
      <c r="K102" s="4"/>
      <c r="L102" s="23">
        <v>0</v>
      </c>
    </row>
    <row r="103" spans="1:12" x14ac:dyDescent="0.3">
      <c r="A103" s="16"/>
      <c r="B103" s="16"/>
      <c r="C103" s="16"/>
      <c r="D103" s="16"/>
      <c r="E103" s="16" t="s">
        <v>99</v>
      </c>
      <c r="F103" s="16"/>
      <c r="G103" s="16"/>
      <c r="H103" s="15"/>
      <c r="I103" s="31"/>
      <c r="J103" s="15"/>
      <c r="K103" s="15"/>
      <c r="L103" s="29"/>
    </row>
    <row r="104" spans="1:12" x14ac:dyDescent="0.3">
      <c r="A104" s="2"/>
      <c r="B104" s="2"/>
      <c r="C104" s="2"/>
      <c r="D104" s="2"/>
      <c r="E104" s="2"/>
      <c r="F104" s="2" t="s">
        <v>100</v>
      </c>
      <c r="G104" s="2"/>
      <c r="H104" s="24">
        <v>-16540</v>
      </c>
      <c r="I104" s="5"/>
      <c r="J104" s="6">
        <v>-45000</v>
      </c>
      <c r="K104" s="4"/>
      <c r="L104" s="24">
        <v>-30000</v>
      </c>
    </row>
    <row r="105" spans="1:12" x14ac:dyDescent="0.3">
      <c r="A105" s="2"/>
      <c r="B105" s="2"/>
      <c r="C105" s="2"/>
      <c r="D105" s="2"/>
      <c r="E105" s="2" t="s">
        <v>101</v>
      </c>
      <c r="F105" s="2"/>
      <c r="G105" s="2"/>
      <c r="H105" s="23">
        <f>ROUND(SUM(H103:H104),5)</f>
        <v>-16540</v>
      </c>
      <c r="I105" s="5"/>
      <c r="J105" s="4">
        <f>ROUND(SUM(J103:J104),5)</f>
        <v>-45000</v>
      </c>
      <c r="K105" s="4"/>
      <c r="L105" s="23">
        <f>ROUND(SUM(L103:L104),5)</f>
        <v>-30000</v>
      </c>
    </row>
    <row r="106" spans="1:12" x14ac:dyDescent="0.3">
      <c r="A106" s="16"/>
      <c r="B106" s="16"/>
      <c r="C106" s="16"/>
      <c r="D106" s="16"/>
      <c r="E106" s="16" t="s">
        <v>102</v>
      </c>
      <c r="F106" s="16"/>
      <c r="G106" s="16"/>
      <c r="H106" s="15"/>
      <c r="I106" s="31"/>
      <c r="J106" s="15"/>
      <c r="K106" s="15"/>
      <c r="L106" s="29"/>
    </row>
    <row r="107" spans="1:12" x14ac:dyDescent="0.3">
      <c r="A107" s="2"/>
      <c r="B107" s="2"/>
      <c r="C107" s="2"/>
      <c r="D107" s="2"/>
      <c r="E107" s="2"/>
      <c r="F107" s="2" t="s">
        <v>103</v>
      </c>
      <c r="G107" s="2"/>
      <c r="H107" s="4">
        <v>0</v>
      </c>
      <c r="I107" s="5"/>
      <c r="J107" s="4">
        <v>-1000</v>
      </c>
      <c r="K107" s="4"/>
      <c r="L107" s="23">
        <v>-1000</v>
      </c>
    </row>
    <row r="108" spans="1:12" x14ac:dyDescent="0.3">
      <c r="A108" s="2"/>
      <c r="B108" s="2"/>
      <c r="C108" s="2"/>
      <c r="D108" s="2"/>
      <c r="E108" s="2"/>
      <c r="F108" s="2" t="s">
        <v>104</v>
      </c>
      <c r="G108" s="2"/>
      <c r="H108" s="6">
        <v>-1917.5</v>
      </c>
      <c r="I108" s="5"/>
      <c r="J108" s="6">
        <v>-17487.599999999999</v>
      </c>
      <c r="K108" s="4"/>
      <c r="L108" s="24">
        <v>-3000</v>
      </c>
    </row>
    <row r="109" spans="1:12" x14ac:dyDescent="0.3">
      <c r="A109" s="2"/>
      <c r="B109" s="2"/>
      <c r="C109" s="2"/>
      <c r="D109" s="2"/>
      <c r="E109" s="2" t="s">
        <v>105</v>
      </c>
      <c r="F109" s="2"/>
      <c r="G109" s="2"/>
      <c r="H109" s="4">
        <f>ROUND(SUM(H106:H108),5)</f>
        <v>-1917.5</v>
      </c>
      <c r="I109" s="5"/>
      <c r="J109" s="4">
        <f>ROUND(SUM(J106:J108),5)</f>
        <v>-18487.599999999999</v>
      </c>
      <c r="K109" s="4"/>
      <c r="L109" s="23">
        <f>ROUND(SUM(L106:L108),5)</f>
        <v>-4000</v>
      </c>
    </row>
    <row r="110" spans="1:12" x14ac:dyDescent="0.3">
      <c r="A110" s="2"/>
      <c r="B110" s="2"/>
      <c r="C110" s="2"/>
      <c r="D110" s="2"/>
      <c r="E110" s="2" t="s">
        <v>106</v>
      </c>
      <c r="F110" s="2"/>
      <c r="G110" s="2"/>
      <c r="H110" s="4">
        <v>-562.33000000000004</v>
      </c>
      <c r="I110" s="5"/>
      <c r="J110" s="4">
        <v>-100</v>
      </c>
      <c r="K110" s="4"/>
      <c r="L110" s="23">
        <v>-500</v>
      </c>
    </row>
    <row r="111" spans="1:12" x14ac:dyDescent="0.3">
      <c r="A111" s="2"/>
      <c r="B111" s="2"/>
      <c r="C111" s="2"/>
      <c r="D111" s="2"/>
      <c r="E111" s="2" t="s">
        <v>107</v>
      </c>
      <c r="F111" s="2"/>
      <c r="G111" s="2"/>
      <c r="H111" s="4">
        <v>-330.91</v>
      </c>
      <c r="I111" s="5"/>
      <c r="J111" s="4">
        <v>0</v>
      </c>
      <c r="K111" s="4"/>
      <c r="L111" s="23">
        <v>-500</v>
      </c>
    </row>
    <row r="112" spans="1:12" x14ac:dyDescent="0.3">
      <c r="A112" s="2"/>
      <c r="B112" s="2"/>
      <c r="C112" s="2"/>
      <c r="D112" s="2" t="s">
        <v>108</v>
      </c>
      <c r="E112" s="2"/>
      <c r="F112" s="2"/>
      <c r="G112" s="2"/>
      <c r="H112" s="7">
        <f>ROUND(SUM(H100:H102)+H105+SUM(H109:H111),5)</f>
        <v>-22115.06</v>
      </c>
      <c r="I112" s="5"/>
      <c r="J112" s="7">
        <f>ROUND(SUM(J100:J102)+J105+SUM(J109:J111),5)</f>
        <v>-66587.600000000006</v>
      </c>
      <c r="K112" s="4"/>
      <c r="L112" s="7">
        <f>ROUND(SUM(L100:L102)+L105+SUM(L109:L111),5)</f>
        <v>-37800</v>
      </c>
    </row>
    <row r="113" spans="1:12" x14ac:dyDescent="0.3">
      <c r="A113" s="2"/>
      <c r="B113" s="2"/>
      <c r="C113" s="2" t="s">
        <v>109</v>
      </c>
      <c r="D113" s="2"/>
      <c r="E113" s="2"/>
      <c r="F113" s="2"/>
      <c r="G113" s="2"/>
      <c r="H113" s="4">
        <f>ROUND(H99+H112,5)</f>
        <v>-22115.06</v>
      </c>
      <c r="I113" s="5"/>
      <c r="J113" s="4">
        <f>ROUND(J99+J112,5)</f>
        <v>-66587.600000000006</v>
      </c>
      <c r="K113" s="4"/>
      <c r="L113" s="23">
        <f>ROUND(L99+L112,5)</f>
        <v>-37800</v>
      </c>
    </row>
    <row r="114" spans="1:12" x14ac:dyDescent="0.3">
      <c r="A114" s="16"/>
      <c r="B114" s="16"/>
      <c r="C114" s="16" t="s">
        <v>110</v>
      </c>
      <c r="D114" s="16"/>
      <c r="E114" s="16"/>
      <c r="F114" s="16"/>
      <c r="G114" s="16"/>
      <c r="H114" s="15"/>
      <c r="I114" s="31"/>
      <c r="J114" s="15"/>
      <c r="K114" s="15"/>
      <c r="L114" s="29"/>
    </row>
    <row r="115" spans="1:12" x14ac:dyDescent="0.3">
      <c r="A115" s="2"/>
      <c r="B115" s="2"/>
      <c r="C115" s="2"/>
      <c r="D115" s="2" t="s">
        <v>111</v>
      </c>
      <c r="E115" s="2"/>
      <c r="F115" s="2"/>
      <c r="G115" s="2"/>
      <c r="H115" s="4">
        <v>-23.5</v>
      </c>
      <c r="I115" s="5"/>
      <c r="J115" s="4">
        <v>-245</v>
      </c>
      <c r="K115" s="4"/>
      <c r="L115" s="23">
        <v>-150</v>
      </c>
    </row>
    <row r="116" spans="1:12" x14ac:dyDescent="0.3">
      <c r="A116" s="2"/>
      <c r="B116" s="2"/>
      <c r="C116" s="2" t="s">
        <v>112</v>
      </c>
      <c r="D116" s="2"/>
      <c r="E116" s="2"/>
      <c r="F116" s="2"/>
      <c r="G116" s="2"/>
      <c r="H116" s="8">
        <f>ROUND(SUM(H114:H115),5)</f>
        <v>-23.5</v>
      </c>
      <c r="I116" s="5"/>
      <c r="J116" s="8">
        <f>ROUND(SUM(J114:J115),5)</f>
        <v>-245</v>
      </c>
      <c r="K116" s="4"/>
      <c r="L116" s="8">
        <f>ROUND(SUM(L114:L115),5)</f>
        <v>-150</v>
      </c>
    </row>
    <row r="117" spans="1:12" x14ac:dyDescent="0.3">
      <c r="A117" s="17"/>
      <c r="B117" s="17" t="s">
        <v>113</v>
      </c>
      <c r="C117" s="17"/>
      <c r="D117" s="17"/>
      <c r="E117" s="17"/>
      <c r="F117" s="17"/>
      <c r="G117" s="17"/>
      <c r="H117" s="19">
        <f>ROUND(H98+H113-H116,5)</f>
        <v>-22091.56</v>
      </c>
      <c r="I117" s="32"/>
      <c r="J117" s="33">
        <f>ROUND(J98+J113-J116,5)</f>
        <v>-66342.600000000006</v>
      </c>
      <c r="K117" s="27"/>
      <c r="L117" s="34">
        <f>ROUND(L98+L113-L116,5)</f>
        <v>-37650</v>
      </c>
    </row>
    <row r="118" spans="1:12" s="9" customFormat="1" ht="10.199999999999999" x14ac:dyDescent="0.2">
      <c r="A118" s="17" t="s">
        <v>114</v>
      </c>
      <c r="B118" s="17"/>
      <c r="C118" s="17"/>
      <c r="D118" s="17"/>
      <c r="E118" s="17"/>
      <c r="F118" s="17"/>
      <c r="G118" s="17"/>
      <c r="H118" s="20">
        <f>ROUND(H97+H117,5)</f>
        <v>115546.67</v>
      </c>
      <c r="I118" s="35"/>
      <c r="J118" s="36">
        <f>ROUND(J97+J117,5)</f>
        <v>5019.99</v>
      </c>
      <c r="K118" s="37"/>
      <c r="L118" s="38">
        <f>ROUND(L97+L117,5)</f>
        <v>69986</v>
      </c>
    </row>
    <row r="120" spans="1:12" x14ac:dyDescent="0.3">
      <c r="A120" s="9" t="s">
        <v>115</v>
      </c>
      <c r="H120" s="21">
        <f>H96-H117</f>
        <v>111505.48999999999</v>
      </c>
      <c r="J120" s="21">
        <f>J96-J117</f>
        <v>219237.21</v>
      </c>
      <c r="L120" s="21">
        <f>L96-L117</f>
        <v>154188</v>
      </c>
    </row>
    <row r="121" spans="1:12" x14ac:dyDescent="0.3">
      <c r="A121" s="9" t="s">
        <v>27</v>
      </c>
      <c r="H121" s="22">
        <f>H31</f>
        <v>227052.16</v>
      </c>
      <c r="J121" s="22">
        <f>J31</f>
        <v>224257.2</v>
      </c>
      <c r="L121" s="22">
        <f>L31</f>
        <v>224174</v>
      </c>
    </row>
    <row r="122" spans="1:12" x14ac:dyDescent="0.3">
      <c r="A122" s="9" t="s">
        <v>116</v>
      </c>
      <c r="H122" s="21">
        <f>H121-H120</f>
        <v>115546.67000000001</v>
      </c>
      <c r="J122" s="21">
        <f>J121-J120</f>
        <v>5019.9900000000198</v>
      </c>
      <c r="L122" s="21">
        <f>L121-L120</f>
        <v>69986</v>
      </c>
    </row>
  </sheetData>
  <sheetProtection password="D6CC" sheet="1" objects="1" scenarios="1" selectLockedCells="1" selectUnlockedCells="1"/>
  <pageMargins left="0.7" right="0.7" top="0.75" bottom="0.75" header="0.3" footer="0.3"/>
  <pageSetup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Budget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Custom</cp:lastModifiedBy>
  <cp:lastPrinted>2018-11-18T12:35:14Z</cp:lastPrinted>
  <dcterms:created xsi:type="dcterms:W3CDTF">2018-11-18T12:34:24Z</dcterms:created>
  <dcterms:modified xsi:type="dcterms:W3CDTF">2018-11-25T23:17:25Z</dcterms:modified>
  <cp:contentStatus/>
</cp:coreProperties>
</file>